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360" yWindow="15" windowWidth="11340" windowHeight="6540"/>
  </bookViews>
  <sheets>
    <sheet name="Sine" sheetId="1" r:id="rId1"/>
    <sheet name="Cosine" sheetId="2" r:id="rId2"/>
    <sheet name="Sheet3" sheetId="3" r:id="rId3"/>
  </sheets>
  <definedNames>
    <definedName name="n">Sine!$E$8</definedName>
    <definedName name="nn">Cosine!$E$8</definedName>
  </definedNames>
  <calcPr calcId="145621"/>
</workbook>
</file>

<file path=xl/calcChain.xml><?xml version="1.0" encoding="utf-8"?>
<calcChain xmlns="http://schemas.openxmlformats.org/spreadsheetml/2006/main">
  <c r="G34" i="3" l="1"/>
  <c r="H34" i="3"/>
  <c r="E8" i="2"/>
  <c r="A24" i="2" s="1"/>
  <c r="A25" i="2"/>
  <c r="A26" i="2"/>
  <c r="A29" i="2"/>
  <c r="A30" i="2"/>
  <c r="A33" i="2"/>
  <c r="A34" i="2"/>
  <c r="A37" i="2"/>
  <c r="A38" i="2"/>
  <c r="A41" i="2"/>
  <c r="A23" i="2"/>
  <c r="E8" i="1"/>
  <c r="A25" i="1" s="1"/>
  <c r="A24" i="1"/>
  <c r="A26" i="1"/>
  <c r="A28" i="1"/>
  <c r="A30" i="1"/>
  <c r="A32" i="1"/>
  <c r="A34" i="1"/>
  <c r="A36" i="1"/>
  <c r="A38" i="1"/>
  <c r="A40" i="1"/>
  <c r="A22" i="1"/>
  <c r="F4" i="3"/>
  <c r="G4" i="3" s="1"/>
  <c r="H4" i="3" s="1"/>
  <c r="F5" i="3"/>
  <c r="G5" i="3" s="1"/>
  <c r="H5" i="3" s="1"/>
  <c r="F6" i="3"/>
  <c r="G6" i="3"/>
  <c r="H6" i="3" s="1"/>
  <c r="F7" i="3"/>
  <c r="G7" i="3" s="1"/>
  <c r="H7" i="3" s="1"/>
  <c r="F8" i="3"/>
  <c r="G8" i="3" s="1"/>
  <c r="H8" i="3" s="1"/>
  <c r="F9" i="3"/>
  <c r="G9" i="3" s="1"/>
  <c r="H9" i="3" s="1"/>
  <c r="F10" i="3"/>
  <c r="G10" i="3"/>
  <c r="H10" i="3" s="1"/>
  <c r="F11" i="3"/>
  <c r="G11" i="3" s="1"/>
  <c r="H11" i="3" s="1"/>
  <c r="F12" i="3"/>
  <c r="G12" i="3" s="1"/>
  <c r="H12" i="3" s="1"/>
  <c r="F13" i="3"/>
  <c r="G13" i="3" s="1"/>
  <c r="H13" i="3" s="1"/>
  <c r="F14" i="3"/>
  <c r="G14" i="3" s="1"/>
  <c r="H14" i="3" s="1"/>
  <c r="F15" i="3"/>
  <c r="G15" i="3" s="1"/>
  <c r="H15" i="3" s="1"/>
  <c r="F16" i="3"/>
  <c r="G16" i="3" s="1"/>
  <c r="H16" i="3" s="1"/>
  <c r="F17" i="3"/>
  <c r="G17" i="3" s="1"/>
  <c r="H17" i="3" s="1"/>
  <c r="F18" i="3"/>
  <c r="G18" i="3"/>
  <c r="H18" i="3" s="1"/>
  <c r="F19" i="3"/>
  <c r="G19" i="3" s="1"/>
  <c r="H19" i="3" s="1"/>
  <c r="F20" i="3"/>
  <c r="G20" i="3" s="1"/>
  <c r="H20" i="3" s="1"/>
  <c r="F21" i="3"/>
  <c r="G21" i="3" s="1"/>
  <c r="H21" i="3" s="1"/>
  <c r="F22" i="3"/>
  <c r="G22" i="3"/>
  <c r="H22" i="3" s="1"/>
  <c r="F23" i="3"/>
  <c r="G23" i="3" s="1"/>
  <c r="H23" i="3" s="1"/>
  <c r="F24" i="3"/>
  <c r="G24" i="3" s="1"/>
  <c r="H24" i="3" s="1"/>
  <c r="F25" i="3"/>
  <c r="G25" i="3" s="1"/>
  <c r="H25" i="3" s="1"/>
  <c r="G26" i="3"/>
  <c r="H26" i="3"/>
  <c r="G27" i="3"/>
  <c r="H27" i="3"/>
  <c r="G28" i="3"/>
  <c r="H28" i="3"/>
  <c r="G29" i="3"/>
  <c r="H29" i="3"/>
  <c r="G30" i="3"/>
  <c r="H30" i="3"/>
  <c r="G31" i="3"/>
  <c r="H31" i="3"/>
  <c r="G32" i="3"/>
  <c r="H32" i="3"/>
  <c r="G33" i="3"/>
  <c r="H33" i="3"/>
  <c r="F26" i="3"/>
  <c r="F27" i="3"/>
  <c r="F28" i="3"/>
  <c r="F29" i="3"/>
  <c r="F30" i="3"/>
  <c r="F31" i="3"/>
  <c r="F32" i="3"/>
  <c r="F33" i="3"/>
  <c r="A4" i="3"/>
  <c r="B4" i="3"/>
  <c r="C4" i="3" s="1"/>
  <c r="A5" i="3"/>
  <c r="B5" i="3" s="1"/>
  <c r="C5" i="3" s="1"/>
  <c r="A6" i="3"/>
  <c r="B6" i="3"/>
  <c r="C6" i="3" s="1"/>
  <c r="A7" i="3"/>
  <c r="B7" i="3" s="1"/>
  <c r="C7" i="3" s="1"/>
  <c r="A8" i="3"/>
  <c r="B8" i="3"/>
  <c r="C8" i="3" s="1"/>
  <c r="A9" i="3"/>
  <c r="B9" i="3" s="1"/>
  <c r="C9" i="3" s="1"/>
  <c r="A10" i="3"/>
  <c r="B10" i="3" s="1"/>
  <c r="C10" i="3" s="1"/>
  <c r="A11" i="3"/>
  <c r="B11" i="3" s="1"/>
  <c r="C11" i="3" s="1"/>
  <c r="A12" i="3"/>
  <c r="B12" i="3"/>
  <c r="C12" i="3" s="1"/>
  <c r="A13" i="3"/>
  <c r="B13" i="3" s="1"/>
  <c r="C13" i="3" s="1"/>
  <c r="A14" i="3"/>
  <c r="B14" i="3"/>
  <c r="C14" i="3" s="1"/>
  <c r="A15" i="3"/>
  <c r="B15" i="3" s="1"/>
  <c r="C15" i="3" s="1"/>
  <c r="A16" i="3"/>
  <c r="B16" i="3" s="1"/>
  <c r="C16" i="3" s="1"/>
  <c r="A17" i="3"/>
  <c r="B17" i="3" s="1"/>
  <c r="C17" i="3" s="1"/>
  <c r="A18" i="3"/>
  <c r="B18" i="3" s="1"/>
  <c r="C18" i="3" s="1"/>
  <c r="A19" i="3"/>
  <c r="B19" i="3" s="1"/>
  <c r="C19" i="3" s="1"/>
  <c r="A20" i="3"/>
  <c r="B20" i="3"/>
  <c r="C20" i="3" s="1"/>
  <c r="A21" i="3"/>
  <c r="B21" i="3" s="1"/>
  <c r="C21" i="3" s="1"/>
  <c r="A22" i="3"/>
  <c r="B22" i="3" s="1"/>
  <c r="C22" i="3" s="1"/>
  <c r="A23" i="3"/>
  <c r="B23" i="3" s="1"/>
  <c r="C23" i="3" s="1"/>
  <c r="A24" i="3"/>
  <c r="B24" i="3"/>
  <c r="C24" i="3" s="1"/>
  <c r="A25" i="3"/>
  <c r="B25" i="3" s="1"/>
  <c r="C25" i="3" s="1"/>
  <c r="A26" i="3"/>
  <c r="B26" i="3"/>
  <c r="C26" i="3"/>
  <c r="B27" i="3"/>
  <c r="C27" i="3"/>
  <c r="B28" i="3"/>
  <c r="C28" i="3"/>
  <c r="B29" i="3"/>
  <c r="C29" i="3"/>
  <c r="B30" i="3"/>
  <c r="C30" i="3"/>
  <c r="B31" i="3"/>
  <c r="C31" i="3"/>
  <c r="B32" i="3"/>
  <c r="C32" i="3"/>
  <c r="B33" i="3"/>
  <c r="C33" i="3"/>
  <c r="B34" i="3"/>
  <c r="C34" i="3"/>
  <c r="A27" i="3"/>
  <c r="A28" i="3"/>
  <c r="A29" i="3"/>
  <c r="A30" i="3"/>
  <c r="A31" i="3"/>
  <c r="A32" i="3"/>
  <c r="A33" i="3"/>
  <c r="A39" i="2" l="1"/>
  <c r="A35" i="2"/>
  <c r="A31" i="2"/>
  <c r="A27" i="2"/>
  <c r="A42" i="2"/>
  <c r="A40" i="2"/>
  <c r="A36" i="2"/>
  <c r="A32" i="2"/>
  <c r="A28" i="2"/>
  <c r="O18" i="1"/>
  <c r="M15" i="2"/>
  <c r="A39" i="1"/>
  <c r="A35" i="1"/>
  <c r="A31" i="1"/>
  <c r="A27" i="1"/>
  <c r="A23" i="1"/>
  <c r="A41" i="1"/>
  <c r="A37" i="1"/>
  <c r="A33" i="1"/>
  <c r="A29" i="1"/>
</calcChain>
</file>

<file path=xl/comments1.xml><?xml version="1.0" encoding="utf-8"?>
<comments xmlns="http://schemas.openxmlformats.org/spreadsheetml/2006/main">
  <authors>
    <author>fLORENCE gORDON</author>
  </authors>
  <commentList>
    <comment ref="A47" authorId="0">
      <text>
        <r>
          <rPr>
            <b/>
            <sz val="10"/>
            <color indexed="81"/>
            <rFont val="Tahoma"/>
            <family val="2"/>
          </rPr>
          <t xml:space="preserve">1. Begin by entering your data values in the above colored cells.  You can enter up to 30 items as the spreadsheet is currently set.
    Then enter values for each of the ffour parameters, the midline (vertical shift) </t>
        </r>
        <r>
          <rPr>
            <b/>
            <i/>
            <sz val="10"/>
            <color indexed="81"/>
            <rFont val="Tahoma"/>
            <family val="2"/>
          </rPr>
          <t>A</t>
        </r>
        <r>
          <rPr>
            <b/>
            <sz val="10"/>
            <color indexed="81"/>
            <rFont val="Tahoma"/>
            <family val="2"/>
          </rPr>
          <t xml:space="preserve">, the amplitude </t>
        </r>
        <r>
          <rPr>
            <b/>
            <i/>
            <sz val="10"/>
            <color indexed="81"/>
            <rFont val="Tahoma"/>
            <family val="2"/>
          </rPr>
          <t>B</t>
        </r>
        <r>
          <rPr>
            <b/>
            <sz val="10"/>
            <color indexed="81"/>
            <rFont val="Tahoma"/>
            <family val="2"/>
          </rPr>
          <t xml:space="preserve">, the period </t>
        </r>
        <r>
          <rPr>
            <b/>
            <i/>
            <sz val="10"/>
            <color indexed="81"/>
            <rFont val="Tahoma"/>
            <family val="2"/>
          </rPr>
          <t>C</t>
        </r>
        <r>
          <rPr>
            <b/>
            <sz val="10"/>
            <color indexed="81"/>
            <rFont val="Tahoma"/>
            <family val="2"/>
          </rPr>
          <t xml:space="preserve">, and the phase shift </t>
        </r>
        <r>
          <rPr>
            <b/>
            <i/>
            <sz val="10"/>
            <color indexed="81"/>
            <rFont val="Tahoma"/>
            <family val="2"/>
          </rPr>
          <t>D</t>
        </r>
        <r>
          <rPr>
            <b/>
            <sz val="10"/>
            <color indexed="81"/>
            <rFont val="Tahoma"/>
            <family val="2"/>
          </rPr>
          <t>.</t>
        </r>
        <r>
          <rPr>
            <sz val="10"/>
            <color indexed="81"/>
            <rFont val="Tahoma"/>
            <family val="2"/>
          </rPr>
          <t xml:space="preserve">
</t>
        </r>
      </text>
    </comment>
    <comment ref="A48" authorId="0">
      <text>
        <r>
          <rPr>
            <b/>
            <sz val="10"/>
            <color indexed="81"/>
            <rFont val="Tahoma"/>
            <family val="2"/>
          </rPr>
          <t>2.  As you enter the values for the parameters, the corresponding sine function changes automatically.  You can measure how well it fits the data both by eye and by looking at the value for the associated sum of the squares.  The smaller the sum of the squares, the better the fit.</t>
        </r>
      </text>
    </comment>
    <comment ref="A49" authorId="0">
      <text>
        <r>
          <rPr>
            <b/>
            <sz val="10"/>
            <color indexed="81"/>
            <rFont val="Tahoma"/>
            <family val="2"/>
          </rPr>
          <t xml:space="preserve">3.  Keep changing the parameter values to see how small you can make the sum of the squares.  A perfect fit would have it equal to 0, but that is not realistic.  </t>
        </r>
      </text>
    </comment>
    <comment ref="A50" authorId="0">
      <text>
        <r>
          <rPr>
            <b/>
            <sz val="10"/>
            <color indexed="81"/>
            <rFont val="Tahoma"/>
            <family val="2"/>
          </rPr>
          <t xml:space="preserve">4.  Click on the tab below marked "Cosine" to transfer to another page where you can fit a cosine function to a set of data. </t>
        </r>
      </text>
    </comment>
  </commentList>
</comments>
</file>

<file path=xl/comments2.xml><?xml version="1.0" encoding="utf-8"?>
<comments xmlns="http://schemas.openxmlformats.org/spreadsheetml/2006/main">
  <authors>
    <author>fLORENCE gORDON</author>
  </authors>
  <commentList>
    <comment ref="D45" authorId="0">
      <text>
        <r>
          <rPr>
            <b/>
            <sz val="10"/>
            <color indexed="81"/>
            <rFont val="Tahoma"/>
            <family val="2"/>
          </rPr>
          <t xml:space="preserve">1. Begin by entering your data values in the above colored cells.  You can enter up to 30 items as the spreadsheet is currently set.
    Then enter values for each of the ffour parameters, the midline (vertical shift) </t>
        </r>
        <r>
          <rPr>
            <b/>
            <i/>
            <sz val="10"/>
            <color indexed="81"/>
            <rFont val="Tahoma"/>
            <family val="2"/>
          </rPr>
          <t>A</t>
        </r>
        <r>
          <rPr>
            <b/>
            <sz val="10"/>
            <color indexed="81"/>
            <rFont val="Tahoma"/>
            <family val="2"/>
          </rPr>
          <t xml:space="preserve">, the amplitude </t>
        </r>
        <r>
          <rPr>
            <b/>
            <i/>
            <sz val="10"/>
            <color indexed="81"/>
            <rFont val="Tahoma"/>
            <family val="2"/>
          </rPr>
          <t>B</t>
        </r>
        <r>
          <rPr>
            <b/>
            <sz val="10"/>
            <color indexed="81"/>
            <rFont val="Tahoma"/>
            <family val="2"/>
          </rPr>
          <t xml:space="preserve">, the period </t>
        </r>
        <r>
          <rPr>
            <b/>
            <i/>
            <sz val="10"/>
            <color indexed="81"/>
            <rFont val="Tahoma"/>
            <family val="2"/>
          </rPr>
          <t>C</t>
        </r>
        <r>
          <rPr>
            <b/>
            <sz val="10"/>
            <color indexed="81"/>
            <rFont val="Tahoma"/>
            <family val="2"/>
          </rPr>
          <t xml:space="preserve">, and the phase shift </t>
        </r>
        <r>
          <rPr>
            <b/>
            <i/>
            <sz val="10"/>
            <color indexed="81"/>
            <rFont val="Tahoma"/>
            <family val="2"/>
          </rPr>
          <t>D</t>
        </r>
        <r>
          <rPr>
            <b/>
            <sz val="10"/>
            <color indexed="81"/>
            <rFont val="Tahoma"/>
            <family val="2"/>
          </rPr>
          <t>.</t>
        </r>
        <r>
          <rPr>
            <sz val="10"/>
            <color indexed="81"/>
            <rFont val="Tahoma"/>
            <family val="2"/>
          </rPr>
          <t xml:space="preserve">
</t>
        </r>
      </text>
    </comment>
    <comment ref="D46" authorId="0">
      <text>
        <r>
          <rPr>
            <b/>
            <sz val="10"/>
            <color indexed="81"/>
            <rFont val="Tahoma"/>
            <family val="2"/>
          </rPr>
          <t>2.  As you enter the values for the parameters, the corresponding cosine function changes automatically.  You can measure how well it fits the data both by eye and by looking at the value for the associated sum of the squares.  The smaller the sum of the squares, the better the fit.</t>
        </r>
      </text>
    </comment>
    <comment ref="D47" authorId="0">
      <text>
        <r>
          <rPr>
            <b/>
            <sz val="10"/>
            <color indexed="81"/>
            <rFont val="Tahoma"/>
            <family val="2"/>
          </rPr>
          <t xml:space="preserve">3.  Keep changing the parameter values to see how small you can make the sum of the squares.  A perfect fit would have it equal to 0, but that is not realistic.  </t>
        </r>
      </text>
    </comment>
    <comment ref="D48" authorId="0">
      <text>
        <r>
          <rPr>
            <b/>
            <sz val="10"/>
            <color indexed="81"/>
            <rFont val="Tahoma"/>
            <family val="2"/>
          </rPr>
          <t xml:space="preserve">4.  Click on the tab below marked "Sine" to transfer to another page where you can fit a sine function to a set of data. </t>
        </r>
      </text>
    </comment>
  </commentList>
</comments>
</file>

<file path=xl/sharedStrings.xml><?xml version="1.0" encoding="utf-8"?>
<sst xmlns="http://schemas.openxmlformats.org/spreadsheetml/2006/main" count="47" uniqueCount="30">
  <si>
    <t>x</t>
  </si>
  <si>
    <t>y</t>
  </si>
  <si>
    <t>Sinusoidal</t>
  </si>
  <si>
    <t>A  =</t>
  </si>
  <si>
    <t>B  =</t>
  </si>
  <si>
    <t>C  =</t>
  </si>
  <si>
    <t>D  =</t>
  </si>
  <si>
    <r>
      <t xml:space="preserve">In  </t>
    </r>
    <r>
      <rPr>
        <b/>
        <sz val="12"/>
        <rFont val="Arial"/>
        <family val="2"/>
      </rPr>
      <t>Y  =  A + B cos (2</t>
    </r>
    <r>
      <rPr>
        <sz val="12"/>
        <rFont val="Symbol"/>
        <family val="1"/>
        <charset val="2"/>
      </rPr>
      <t>p</t>
    </r>
    <r>
      <rPr>
        <b/>
        <sz val="12"/>
        <rFont val="Arial"/>
        <family val="2"/>
      </rPr>
      <t>/C (t - D))</t>
    </r>
  </si>
  <si>
    <t>The Sum of the Squares =</t>
  </si>
  <si>
    <t>Sine</t>
  </si>
  <si>
    <t>Cosine</t>
  </si>
  <si>
    <t>Created by:  Sheldon P. Gordon</t>
  </si>
  <si>
    <t xml:space="preserve">                     Farmingdale StateCollege</t>
  </si>
  <si>
    <t xml:space="preserve">Development of this module was supported by the </t>
  </si>
  <si>
    <t xml:space="preserve">NSF's Division of Undergraduate Education  </t>
  </si>
  <si>
    <t>under grants DUE-0310123 and DUE-0442160.</t>
  </si>
  <si>
    <t xml:space="preserve">                This DIGMath module lets you find the best</t>
  </si>
  <si>
    <r>
      <t xml:space="preserve">    sine function  Y  =  A + B sin (2</t>
    </r>
    <r>
      <rPr>
        <sz val="12"/>
        <rFont val="Symbol"/>
        <family val="1"/>
        <charset val="2"/>
      </rPr>
      <t>p</t>
    </r>
    <r>
      <rPr>
        <b/>
        <sz val="12"/>
        <rFont val="Arial"/>
        <family val="2"/>
      </rPr>
      <t>/C (t - D))</t>
    </r>
  </si>
  <si>
    <t>to fit a set of data</t>
  </si>
  <si>
    <t>Enter the data values in the cells below:</t>
  </si>
  <si>
    <t xml:space="preserve">        Fitting Sinusoidal Functions to Data</t>
  </si>
  <si>
    <t>Click each item below for suggestions and investigations</t>
  </si>
  <si>
    <t xml:space="preserve">   Item 1</t>
  </si>
  <si>
    <t xml:space="preserve">   Item 2</t>
  </si>
  <si>
    <t xml:space="preserve">   Item 3</t>
  </si>
  <si>
    <t xml:space="preserve">   Item 4</t>
  </si>
  <si>
    <r>
      <t xml:space="preserve">    cosine function  Y  =  A + B cos (2</t>
    </r>
    <r>
      <rPr>
        <sz val="12"/>
        <rFont val="Symbol"/>
        <family val="1"/>
        <charset val="2"/>
      </rPr>
      <t>p</t>
    </r>
    <r>
      <rPr>
        <b/>
        <sz val="12"/>
        <rFont val="Arial"/>
        <family val="2"/>
      </rPr>
      <t>/C (t - D))</t>
    </r>
  </si>
  <si>
    <t>This DIGMath module lets you find the best</t>
  </si>
  <si>
    <t>How many data points (10-30)?</t>
  </si>
  <si>
    <r>
      <t xml:space="preserve">In  </t>
    </r>
    <r>
      <rPr>
        <b/>
        <sz val="12"/>
        <color indexed="12"/>
        <rFont val="Arial"/>
        <family val="2"/>
      </rPr>
      <t>Y  =  A + B sin (2</t>
    </r>
    <r>
      <rPr>
        <sz val="12"/>
        <color indexed="12"/>
        <rFont val="Symbol"/>
        <family val="1"/>
        <charset val="2"/>
      </rPr>
      <t>p</t>
    </r>
    <r>
      <rPr>
        <b/>
        <sz val="12"/>
        <color indexed="12"/>
        <rFont val="Arial"/>
        <family val="2"/>
      </rPr>
      <t>/C (t - D))</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</si>
</sst>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000000"/>
    <numFmt numFmtId="165" formatCode="0.0000"/>
  </numFmts>
  <fonts count="19" x14ac:knownFonts="1">
    <font>
      <sz val="10"/>
      <name val="Arial"/>
    </font>
    <font>
      <b/>
      <sz val="10"/>
      <name val="Arial"/>
      <family val="2"/>
    </font>
    <font>
      <b/>
      <sz val="12"/>
      <name val="Arial"/>
      <family val="2"/>
    </font>
    <font>
      <b/>
      <sz val="12"/>
      <color indexed="10"/>
      <name val="Arial"/>
      <family val="2"/>
    </font>
    <font>
      <sz val="12"/>
      <color indexed="10"/>
      <name val="Arial"/>
      <family val="2"/>
    </font>
    <font>
      <sz val="11"/>
      <name val="Times New Roman"/>
      <family val="1"/>
    </font>
    <font>
      <sz val="12"/>
      <name val="Symbol"/>
      <family val="1"/>
      <charset val="2"/>
    </font>
    <font>
      <b/>
      <sz val="10"/>
      <color indexed="10"/>
      <name val="Arial"/>
      <family val="2"/>
    </font>
    <font>
      <b/>
      <sz val="11"/>
      <color indexed="10"/>
      <name val="Times New Roman"/>
      <family val="1"/>
    </font>
    <font>
      <b/>
      <sz val="12"/>
      <color indexed="12"/>
      <name val="Arial"/>
      <family val="2"/>
    </font>
    <font>
      <b/>
      <sz val="11"/>
      <color indexed="12"/>
      <name val="Arial"/>
      <family val="2"/>
    </font>
    <font>
      <b/>
      <sz val="10"/>
      <name val="Times New Roman"/>
      <family val="1"/>
    </font>
    <font>
      <b/>
      <sz val="16"/>
      <name val="Arial"/>
      <family val="2"/>
    </font>
    <font>
      <b/>
      <sz val="12"/>
      <color indexed="53"/>
      <name val="Arial"/>
      <family val="2"/>
    </font>
    <font>
      <b/>
      <sz val="10"/>
      <color indexed="81"/>
      <name val="Tahoma"/>
      <family val="2"/>
    </font>
    <font>
      <sz val="10"/>
      <color indexed="81"/>
      <name val="Tahoma"/>
      <family val="2"/>
    </font>
    <font>
      <b/>
      <i/>
      <sz val="10"/>
      <color indexed="81"/>
      <name val="Tahoma"/>
      <family val="2"/>
    </font>
    <font>
      <b/>
      <sz val="10"/>
      <color indexed="12"/>
      <name val="Arial"/>
      <family val="2"/>
    </font>
    <font>
      <sz val="12"/>
      <color indexed="12"/>
      <name val="Symbol"/>
      <family val="1"/>
      <charset val="2"/>
    </font>
  </fonts>
  <fills count="5">
    <fill>
      <patternFill patternType="none"/>
    </fill>
    <fill>
      <patternFill patternType="gray125"/>
    </fill>
    <fill>
      <patternFill patternType="solid">
        <fgColor indexed="13"/>
        <bgColor indexed="64"/>
      </patternFill>
    </fill>
    <fill>
      <patternFill patternType="solid">
        <fgColor indexed="42"/>
        <bgColor indexed="64"/>
      </patternFill>
    </fill>
    <fill>
      <patternFill patternType="solid">
        <fgColor indexed="9"/>
        <bgColor indexed="64"/>
      </patternFill>
    </fill>
  </fills>
  <borders count="20">
    <border>
      <left/>
      <right/>
      <top/>
      <bottom/>
      <diagonal/>
    </border>
    <border>
      <left/>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10"/>
      </left>
      <right/>
      <top style="medium">
        <color indexed="10"/>
      </top>
      <bottom/>
      <diagonal/>
    </border>
    <border>
      <left/>
      <right style="medium">
        <color indexed="10"/>
      </right>
      <top style="medium">
        <color indexed="10"/>
      </top>
      <bottom/>
      <diagonal/>
    </border>
    <border>
      <left style="medium">
        <color indexed="10"/>
      </left>
      <right/>
      <top/>
      <bottom/>
      <diagonal/>
    </border>
    <border>
      <left/>
      <right style="medium">
        <color indexed="10"/>
      </right>
      <top/>
      <bottom/>
      <diagonal/>
    </border>
    <border>
      <left style="medium">
        <color indexed="10"/>
      </left>
      <right style="medium">
        <color indexed="10"/>
      </right>
      <top style="medium">
        <color indexed="10"/>
      </top>
      <bottom style="medium">
        <color indexed="10"/>
      </bottom>
      <diagonal/>
    </border>
    <border>
      <left style="medium">
        <color indexed="10"/>
      </left>
      <right/>
      <top/>
      <bottom style="medium">
        <color indexed="10"/>
      </bottom>
      <diagonal/>
    </border>
    <border>
      <left/>
      <right style="medium">
        <color indexed="10"/>
      </right>
      <top/>
      <bottom style="medium">
        <color indexed="10"/>
      </bottom>
      <diagonal/>
    </border>
    <border>
      <left/>
      <right style="thin">
        <color indexed="64"/>
      </right>
      <top/>
      <bottom/>
      <diagonal/>
    </border>
  </borders>
  <cellStyleXfs count="1">
    <xf numFmtId="0" fontId="0" fillId="0" borderId="0"/>
  </cellStyleXfs>
  <cellXfs count="68">
    <xf numFmtId="0" fontId="0" fillId="0" borderId="0" xfId="0"/>
    <xf numFmtId="0" fontId="0" fillId="0" borderId="1" xfId="0" applyBorder="1" applyAlignment="1">
      <alignment horizontal="center"/>
    </xf>
    <xf numFmtId="0" fontId="0" fillId="2" borderId="0" xfId="0" applyFill="1"/>
    <xf numFmtId="0" fontId="1" fillId="2" borderId="0" xfId="0" applyFont="1" applyFill="1"/>
    <xf numFmtId="0" fontId="1" fillId="0" borderId="0" xfId="0" applyFont="1" applyFill="1"/>
    <xf numFmtId="0" fontId="4" fillId="0" borderId="0" xfId="0" applyFont="1"/>
    <xf numFmtId="2" fontId="5" fillId="0" borderId="2" xfId="0" applyNumberFormat="1" applyFont="1" applyBorder="1"/>
    <xf numFmtId="0" fontId="4" fillId="0" borderId="0" xfId="0" applyFont="1" applyAlignment="1">
      <alignment horizontal="center"/>
    </xf>
    <xf numFmtId="2" fontId="5" fillId="0" borderId="0" xfId="0" applyNumberFormat="1" applyFont="1" applyAlignment="1">
      <alignment horizontal="center"/>
    </xf>
    <xf numFmtId="2" fontId="5" fillId="0" borderId="2" xfId="0" applyNumberFormat="1" applyFont="1" applyBorder="1" applyAlignment="1">
      <alignment horizontal="center"/>
    </xf>
    <xf numFmtId="2" fontId="0" fillId="0" borderId="0" xfId="0" applyNumberFormat="1"/>
    <xf numFmtId="164" fontId="0" fillId="0" borderId="0" xfId="0" applyNumberFormat="1"/>
    <xf numFmtId="0" fontId="9" fillId="0" borderId="0" xfId="0" applyFont="1"/>
    <xf numFmtId="0" fontId="10" fillId="0" borderId="0" xfId="0" applyFont="1"/>
    <xf numFmtId="165" fontId="0" fillId="0" borderId="0" xfId="0" applyNumberFormat="1"/>
    <xf numFmtId="0" fontId="0" fillId="0" borderId="0" xfId="0" applyFill="1"/>
    <xf numFmtId="0" fontId="7" fillId="0" borderId="0" xfId="0" applyFont="1" applyFill="1"/>
    <xf numFmtId="0" fontId="0" fillId="0" borderId="3" xfId="0"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7" xfId="0" applyBorder="1"/>
    <xf numFmtId="0" fontId="0" fillId="0" borderId="8" xfId="0" applyBorder="1" applyAlignment="1">
      <alignment horizontal="center"/>
    </xf>
    <xf numFmtId="2" fontId="5" fillId="0" borderId="6" xfId="0" applyNumberFormat="1" applyFont="1" applyBorder="1"/>
    <xf numFmtId="2" fontId="0" fillId="0" borderId="0" xfId="0" applyNumberFormat="1" applyBorder="1"/>
    <xf numFmtId="165" fontId="0" fillId="0" borderId="0" xfId="0" applyNumberFormat="1" applyBorder="1"/>
    <xf numFmtId="2" fontId="5" fillId="0" borderId="9" xfId="0" applyNumberFormat="1" applyFont="1" applyBorder="1"/>
    <xf numFmtId="2" fontId="0" fillId="0" borderId="10" xfId="0" applyNumberFormat="1" applyBorder="1"/>
    <xf numFmtId="165" fontId="0" fillId="0" borderId="10" xfId="0" applyNumberFormat="1" applyBorder="1"/>
    <xf numFmtId="0" fontId="0" fillId="0" borderId="11" xfId="0" applyBorder="1"/>
    <xf numFmtId="0" fontId="0" fillId="0" borderId="0" xfId="0" applyBorder="1" applyAlignment="1">
      <alignment horizontal="center"/>
    </xf>
    <xf numFmtId="0" fontId="11" fillId="0" borderId="0" xfId="0" applyFont="1"/>
    <xf numFmtId="0" fontId="8" fillId="3" borderId="12" xfId="0" applyFont="1" applyFill="1" applyBorder="1" applyProtection="1">
      <protection locked="0"/>
    </xf>
    <xf numFmtId="0" fontId="8" fillId="3" borderId="13" xfId="0" applyFont="1" applyFill="1" applyBorder="1" applyProtection="1">
      <protection locked="0"/>
    </xf>
    <xf numFmtId="0" fontId="8" fillId="3" borderId="14" xfId="0" applyFont="1" applyFill="1" applyBorder="1" applyProtection="1">
      <protection locked="0"/>
    </xf>
    <xf numFmtId="0" fontId="8" fillId="3" borderId="15" xfId="0" applyFont="1" applyFill="1" applyBorder="1" applyProtection="1">
      <protection locked="0"/>
    </xf>
    <xf numFmtId="0" fontId="3" fillId="3" borderId="16" xfId="0" applyFont="1" applyFill="1" applyBorder="1" applyAlignment="1" applyProtection="1">
      <alignment horizontal="center"/>
      <protection locked="0"/>
    </xf>
    <xf numFmtId="0" fontId="8" fillId="3" borderId="17" xfId="0" applyFont="1" applyFill="1" applyBorder="1" applyProtection="1">
      <protection locked="0"/>
    </xf>
    <xf numFmtId="0" fontId="8" fillId="3" borderId="18" xfId="0" applyFont="1" applyFill="1" applyBorder="1" applyProtection="1">
      <protection locked="0"/>
    </xf>
    <xf numFmtId="0" fontId="3" fillId="3" borderId="16" xfId="0" applyFont="1" applyFill="1" applyBorder="1" applyProtection="1">
      <protection locked="0"/>
    </xf>
    <xf numFmtId="0" fontId="12" fillId="0" borderId="0" xfId="0" applyFont="1"/>
    <xf numFmtId="0" fontId="2" fillId="2" borderId="0" xfId="0" applyFont="1" applyFill="1"/>
    <xf numFmtId="0" fontId="2" fillId="4" borderId="0" xfId="0" applyFont="1" applyFill="1" applyBorder="1"/>
    <xf numFmtId="0" fontId="13" fillId="0" borderId="0" xfId="0" applyFont="1"/>
    <xf numFmtId="0" fontId="0" fillId="0" borderId="0" xfId="0" applyProtection="1">
      <protection locked="0"/>
    </xf>
    <xf numFmtId="0" fontId="0" fillId="0" borderId="0" xfId="0" applyProtection="1"/>
    <xf numFmtId="0" fontId="0" fillId="0" borderId="0" xfId="0" applyFill="1" applyProtection="1"/>
    <xf numFmtId="0" fontId="10" fillId="0" borderId="0" xfId="0" applyFont="1" applyProtection="1"/>
    <xf numFmtId="0" fontId="3" fillId="0" borderId="0" xfId="0" applyFont="1" applyAlignment="1" applyProtection="1">
      <alignment horizont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1" fillId="0" borderId="19" xfId="0" applyFont="1" applyBorder="1" applyAlignment="1" applyProtection="1">
      <alignment horizontal="center"/>
    </xf>
    <xf numFmtId="0" fontId="1" fillId="0" borderId="0" xfId="0" applyFont="1" applyAlignment="1" applyProtection="1">
      <alignment horizontal="center"/>
    </xf>
    <xf numFmtId="0" fontId="1" fillId="2" borderId="0" xfId="0" applyFont="1" applyFill="1" applyProtection="1"/>
    <xf numFmtId="0" fontId="0" fillId="2" borderId="0" xfId="0" applyFill="1" applyProtection="1"/>
    <xf numFmtId="0" fontId="1" fillId="0" borderId="0" xfId="0" applyFont="1" applyFill="1" applyProtection="1"/>
    <xf numFmtId="0" fontId="8" fillId="3" borderId="12" xfId="0" applyFont="1" applyFill="1" applyBorder="1" applyAlignment="1" applyProtection="1">
      <alignment horizontal="center"/>
      <protection locked="0"/>
    </xf>
    <xf numFmtId="0" fontId="8" fillId="3" borderId="13" xfId="0" applyFont="1" applyFill="1" applyBorder="1" applyAlignment="1" applyProtection="1">
      <alignment horizontal="center"/>
      <protection locked="0"/>
    </xf>
    <xf numFmtId="0" fontId="8" fillId="3" borderId="14" xfId="0" applyFont="1" applyFill="1" applyBorder="1" applyAlignment="1" applyProtection="1">
      <alignment horizontal="center"/>
      <protection locked="0"/>
    </xf>
    <xf numFmtId="0" fontId="8" fillId="3" borderId="15" xfId="0" applyFont="1" applyFill="1" applyBorder="1" applyAlignment="1" applyProtection="1">
      <alignment horizontal="center"/>
      <protection locked="0"/>
    </xf>
    <xf numFmtId="0" fontId="8" fillId="3" borderId="17" xfId="0" applyFont="1" applyFill="1" applyBorder="1" applyAlignment="1" applyProtection="1">
      <alignment horizontal="center"/>
      <protection locked="0"/>
    </xf>
    <xf numFmtId="0" fontId="8" fillId="3" borderId="18" xfId="0" applyFont="1" applyFill="1" applyBorder="1" applyAlignment="1" applyProtection="1">
      <alignment horizontal="center"/>
      <protection locked="0"/>
    </xf>
    <xf numFmtId="0" fontId="0" fillId="0" borderId="0" xfId="0" applyBorder="1" applyProtection="1"/>
    <xf numFmtId="0" fontId="17" fillId="2" borderId="0" xfId="0" applyFont="1" applyFill="1" applyProtection="1"/>
    <xf numFmtId="0" fontId="8" fillId="0" borderId="0" xfId="0" applyFont="1" applyFill="1" applyBorder="1" applyProtection="1"/>
    <xf numFmtId="0" fontId="13" fillId="0" borderId="0" xfId="0" applyFont="1" applyProtection="1"/>
    <xf numFmtId="4" fontId="3" fillId="0" borderId="0" xfId="0" applyNumberFormat="1" applyFont="1" applyAlignment="1">
      <alignment horizontal="center"/>
    </xf>
  </cellXfs>
  <cellStyles count="1">
    <cellStyle name="Normal" xfId="0" builtinId="0"/>
  </cellStyles>
  <dxfs count="4">
    <dxf>
      <font>
        <condense val="0"/>
        <extend val="0"/>
        <color indexed="42"/>
      </font>
      <fill>
        <patternFill>
          <bgColor indexed="42"/>
        </patternFill>
      </fill>
    </dxf>
    <dxf>
      <font>
        <condense val="0"/>
        <extend val="0"/>
        <color indexed="42"/>
      </font>
      <fill>
        <patternFill>
          <bgColor indexed="42"/>
        </patternFill>
      </fill>
    </dxf>
    <dxf>
      <font>
        <condense val="0"/>
        <extend val="0"/>
        <color indexed="42"/>
      </font>
      <fill>
        <patternFill>
          <bgColor indexed="42"/>
        </patternFill>
      </fill>
    </dxf>
    <dxf>
      <font>
        <condense val="0"/>
        <extend val="0"/>
        <color indexed="42"/>
      </font>
      <fill>
        <patternFill>
          <bgColor indexed="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FD181E0-5E2F-11CE-A449-00AA004A803D}" ax:persistence="persistStreamInit" r:id="rId1"/>
</file>

<file path=xl/activeX/activeX2.xml><?xml version="1.0" encoding="utf-8"?>
<ax:ocx xmlns:ax="http://schemas.microsoft.com/office/2006/activeX" xmlns:r="http://schemas.openxmlformats.org/officeDocument/2006/relationships" ax:classid="{DFD181E0-5E2F-11CE-A449-00AA004A803D}"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Graph of Sinusoidal Fit</a:t>
            </a:r>
          </a:p>
        </c:rich>
      </c:tx>
      <c:layout>
        <c:manualLayout>
          <c:xMode val="edge"/>
          <c:yMode val="edge"/>
          <c:x val="0.32"/>
          <c:y val="1.7361169980095691E-2"/>
        </c:manualLayout>
      </c:layout>
      <c:overlay val="0"/>
      <c:spPr>
        <a:noFill/>
        <a:ln w="25400">
          <a:noFill/>
        </a:ln>
      </c:spPr>
    </c:title>
    <c:autoTitleDeleted val="0"/>
    <c:plotArea>
      <c:layout>
        <c:manualLayout>
          <c:layoutTarget val="inner"/>
          <c:xMode val="edge"/>
          <c:yMode val="edge"/>
          <c:x val="0.12470588235294118"/>
          <c:y val="0.13194489184872724"/>
          <c:w val="0.83764705882352941"/>
          <c:h val="0.70833573518790416"/>
        </c:manualLayout>
      </c:layout>
      <c:scatterChart>
        <c:scatterStyle val="lineMarker"/>
        <c:varyColors val="0"/>
        <c:ser>
          <c:idx val="0"/>
          <c:order val="0"/>
          <c:tx>
            <c:strRef>
              <c:f>Sine!$B$11</c:f>
              <c:strCache>
                <c:ptCount val="1"/>
                <c:pt idx="0">
                  <c:v>x</c:v>
                </c:pt>
              </c:strCache>
            </c:strRef>
          </c:tx>
          <c:spPr>
            <a:ln w="28575">
              <a:noFill/>
            </a:ln>
          </c:spPr>
          <c:marker>
            <c:symbol val="circle"/>
            <c:size val="5"/>
            <c:spPr>
              <a:solidFill>
                <a:srgbClr val="000080"/>
              </a:solidFill>
              <a:ln>
                <a:solidFill>
                  <a:srgbClr val="000080"/>
                </a:solidFill>
                <a:prstDash val="solid"/>
              </a:ln>
            </c:spPr>
          </c:marker>
          <c:xVal>
            <c:numRef>
              <c:f>Sine!$B$12:$B$38</c:f>
              <c:numCache>
                <c:formatCode>General</c:formatCode>
                <c:ptCount val="27"/>
                <c:pt idx="0">
                  <c:v>1</c:v>
                </c:pt>
                <c:pt idx="1">
                  <c:v>15</c:v>
                </c:pt>
                <c:pt idx="2">
                  <c:v>32</c:v>
                </c:pt>
                <c:pt idx="3">
                  <c:v>46</c:v>
                </c:pt>
                <c:pt idx="4">
                  <c:v>60</c:v>
                </c:pt>
                <c:pt idx="5">
                  <c:v>74</c:v>
                </c:pt>
                <c:pt idx="6">
                  <c:v>91</c:v>
                </c:pt>
                <c:pt idx="7">
                  <c:v>105</c:v>
                </c:pt>
                <c:pt idx="8">
                  <c:v>121</c:v>
                </c:pt>
                <c:pt idx="9">
                  <c:v>135</c:v>
                </c:pt>
                <c:pt idx="10">
                  <c:v>152</c:v>
                </c:pt>
                <c:pt idx="11">
                  <c:v>196</c:v>
                </c:pt>
                <c:pt idx="12">
                  <c:v>213</c:v>
                </c:pt>
                <c:pt idx="13">
                  <c:v>227</c:v>
                </c:pt>
                <c:pt idx="14">
                  <c:v>244</c:v>
                </c:pt>
                <c:pt idx="15">
                  <c:v>258</c:v>
                </c:pt>
                <c:pt idx="16">
                  <c:v>274</c:v>
                </c:pt>
                <c:pt idx="17">
                  <c:v>288</c:v>
                </c:pt>
                <c:pt idx="18">
                  <c:v>305</c:v>
                </c:pt>
                <c:pt idx="19">
                  <c:v>319</c:v>
                </c:pt>
                <c:pt idx="20">
                  <c:v>335</c:v>
                </c:pt>
                <c:pt idx="21">
                  <c:v>349</c:v>
                </c:pt>
              </c:numCache>
            </c:numRef>
          </c:xVal>
          <c:yVal>
            <c:numRef>
              <c:f>Sine!$C$12:$C$38</c:f>
              <c:numCache>
                <c:formatCode>General</c:formatCode>
                <c:ptCount val="27"/>
                <c:pt idx="0">
                  <c:v>55</c:v>
                </c:pt>
                <c:pt idx="1">
                  <c:v>53</c:v>
                </c:pt>
                <c:pt idx="2">
                  <c:v>56</c:v>
                </c:pt>
                <c:pt idx="3">
                  <c:v>59</c:v>
                </c:pt>
                <c:pt idx="4">
                  <c:v>63</c:v>
                </c:pt>
                <c:pt idx="5">
                  <c:v>67</c:v>
                </c:pt>
                <c:pt idx="6">
                  <c:v>72</c:v>
                </c:pt>
                <c:pt idx="7">
                  <c:v>77</c:v>
                </c:pt>
                <c:pt idx="8">
                  <c:v>81</c:v>
                </c:pt>
                <c:pt idx="9">
                  <c:v>84</c:v>
                </c:pt>
                <c:pt idx="10">
                  <c:v>89</c:v>
                </c:pt>
                <c:pt idx="11">
                  <c:v>98</c:v>
                </c:pt>
                <c:pt idx="12">
                  <c:v>99</c:v>
                </c:pt>
                <c:pt idx="13">
                  <c:v>98</c:v>
                </c:pt>
                <c:pt idx="14">
                  <c:v>94</c:v>
                </c:pt>
                <c:pt idx="15">
                  <c:v>90</c:v>
                </c:pt>
                <c:pt idx="16">
                  <c:v>85</c:v>
                </c:pt>
                <c:pt idx="17">
                  <c:v>80</c:v>
                </c:pt>
                <c:pt idx="18">
                  <c:v>72</c:v>
                </c:pt>
                <c:pt idx="19">
                  <c:v>66</c:v>
                </c:pt>
                <c:pt idx="20">
                  <c:v>61</c:v>
                </c:pt>
                <c:pt idx="21">
                  <c:v>58</c:v>
                </c:pt>
              </c:numCache>
            </c:numRef>
          </c:yVal>
          <c:smooth val="0"/>
        </c:ser>
        <c:ser>
          <c:idx val="1"/>
          <c:order val="1"/>
          <c:spPr>
            <a:ln w="25400">
              <a:solidFill>
                <a:srgbClr val="0000FF"/>
              </a:solidFill>
              <a:prstDash val="solid"/>
            </a:ln>
          </c:spPr>
          <c:marker>
            <c:symbol val="none"/>
          </c:marker>
          <c:xVal>
            <c:numRef>
              <c:f>Sine!$B$12:$B$38</c:f>
              <c:numCache>
                <c:formatCode>General</c:formatCode>
                <c:ptCount val="27"/>
                <c:pt idx="0">
                  <c:v>1</c:v>
                </c:pt>
                <c:pt idx="1">
                  <c:v>15</c:v>
                </c:pt>
                <c:pt idx="2">
                  <c:v>32</c:v>
                </c:pt>
                <c:pt idx="3">
                  <c:v>46</c:v>
                </c:pt>
                <c:pt idx="4">
                  <c:v>60</c:v>
                </c:pt>
                <c:pt idx="5">
                  <c:v>74</c:v>
                </c:pt>
                <c:pt idx="6">
                  <c:v>91</c:v>
                </c:pt>
                <c:pt idx="7">
                  <c:v>105</c:v>
                </c:pt>
                <c:pt idx="8">
                  <c:v>121</c:v>
                </c:pt>
                <c:pt idx="9">
                  <c:v>135</c:v>
                </c:pt>
                <c:pt idx="10">
                  <c:v>152</c:v>
                </c:pt>
                <c:pt idx="11">
                  <c:v>196</c:v>
                </c:pt>
                <c:pt idx="12">
                  <c:v>213</c:v>
                </c:pt>
                <c:pt idx="13">
                  <c:v>227</c:v>
                </c:pt>
                <c:pt idx="14">
                  <c:v>244</c:v>
                </c:pt>
                <c:pt idx="15">
                  <c:v>258</c:v>
                </c:pt>
                <c:pt idx="16">
                  <c:v>274</c:v>
                </c:pt>
                <c:pt idx="17">
                  <c:v>288</c:v>
                </c:pt>
                <c:pt idx="18">
                  <c:v>305</c:v>
                </c:pt>
                <c:pt idx="19">
                  <c:v>319</c:v>
                </c:pt>
                <c:pt idx="20">
                  <c:v>335</c:v>
                </c:pt>
                <c:pt idx="21">
                  <c:v>349</c:v>
                </c:pt>
              </c:numCache>
            </c:numRef>
          </c:xVal>
          <c:yVal>
            <c:numRef>
              <c:f>Sheet3!$A$4:$A$30</c:f>
              <c:numCache>
                <c:formatCode>0.00</c:formatCode>
                <c:ptCount val="27"/>
                <c:pt idx="0">
                  <c:v>60.009241591702789</c:v>
                </c:pt>
                <c:pt idx="1">
                  <c:v>60.638463201189197</c:v>
                </c:pt>
                <c:pt idx="2">
                  <c:v>63.469798755327119</c:v>
                </c:pt>
                <c:pt idx="3">
                  <c:v>67.282789402659404</c:v>
                </c:pt>
                <c:pt idx="4">
                  <c:v>72.112889190732986</c:v>
                </c:pt>
                <c:pt idx="5">
                  <c:v>77.573791813810516</c:v>
                </c:pt>
                <c:pt idx="6">
                  <c:v>84.422181537463999</c:v>
                </c:pt>
                <c:pt idx="7">
                  <c:v>89.706031766242489</c:v>
                </c:pt>
                <c:pt idx="8">
                  <c:v>94.772134083068622</c:v>
                </c:pt>
                <c:pt idx="9">
                  <c:v>97.956082497936109</c:v>
                </c:pt>
                <c:pt idx="10">
                  <c:v>99.875857201177865</c:v>
                </c:pt>
                <c:pt idx="11">
                  <c:v>94.213641109907755</c:v>
                </c:pt>
                <c:pt idx="12">
                  <c:v>88.62550487115081</c:v>
                </c:pt>
                <c:pt idx="13">
                  <c:v>83.228792393881122</c:v>
                </c:pt>
                <c:pt idx="14">
                  <c:v>76.371953463353591</c:v>
                </c:pt>
                <c:pt idx="15">
                  <c:v>71.010656740440183</c:v>
                </c:pt>
                <c:pt idx="16">
                  <c:v>65.78643356372487</c:v>
                </c:pt>
                <c:pt idx="17">
                  <c:v>62.415638598918832</c:v>
                </c:pt>
                <c:pt idx="18">
                  <c:v>60.230645179535543</c:v>
                </c:pt>
                <c:pt idx="19">
                  <c:v>60.17330371788826</c:v>
                </c:pt>
                <c:pt idx="20">
                  <c:v>62.043870757210016</c:v>
                </c:pt>
                <c:pt idx="21">
                  <c:v>65.227794361860859</c:v>
                </c:pt>
                <c:pt idx="22">
                  <c:v>0</c:v>
                </c:pt>
                <c:pt idx="23">
                  <c:v>0</c:v>
                </c:pt>
                <c:pt idx="24">
                  <c:v>0</c:v>
                </c:pt>
                <c:pt idx="25">
                  <c:v>0</c:v>
                </c:pt>
                <c:pt idx="26">
                  <c:v>0</c:v>
                </c:pt>
              </c:numCache>
            </c:numRef>
          </c:yVal>
          <c:smooth val="0"/>
        </c:ser>
        <c:dLbls>
          <c:showLegendKey val="0"/>
          <c:showVal val="0"/>
          <c:showCatName val="0"/>
          <c:showSerName val="0"/>
          <c:showPercent val="0"/>
          <c:showBubbleSize val="0"/>
        </c:dLbls>
        <c:axId val="122759040"/>
        <c:axId val="122763904"/>
      </c:scatterChart>
      <c:valAx>
        <c:axId val="122759040"/>
        <c:scaling>
          <c:orientation val="minMax"/>
          <c:max val="400"/>
        </c:scaling>
        <c:delete val="0"/>
        <c:axPos val="b"/>
        <c:title>
          <c:tx>
            <c:rich>
              <a:bodyPr/>
              <a:lstStyle/>
              <a:p>
                <a:pPr>
                  <a:defRPr sz="1200" b="1" i="0" u="none" strike="noStrike" baseline="0">
                    <a:solidFill>
                      <a:srgbClr val="000000"/>
                    </a:solidFill>
                    <a:latin typeface="Arial"/>
                    <a:ea typeface="Arial"/>
                    <a:cs typeface="Arial"/>
                  </a:defRPr>
                </a:pPr>
                <a:r>
                  <a:rPr lang="en-US"/>
                  <a:t>x-values</a:t>
                </a:r>
              </a:p>
            </c:rich>
          </c:tx>
          <c:layout>
            <c:manualLayout>
              <c:xMode val="edge"/>
              <c:yMode val="edge"/>
              <c:x val="0.45647058823529413"/>
              <c:y val="0.8854196689848802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1" i="0" u="none" strike="noStrike" baseline="0">
                <a:solidFill>
                  <a:srgbClr val="000000"/>
                </a:solidFill>
                <a:latin typeface="Arial"/>
                <a:ea typeface="Arial"/>
                <a:cs typeface="Arial"/>
              </a:defRPr>
            </a:pPr>
            <a:endParaRPr lang="en-US"/>
          </a:p>
        </c:txPr>
        <c:crossAx val="122763904"/>
        <c:crosses val="autoZero"/>
        <c:crossBetween val="midCat"/>
        <c:majorUnit val="50"/>
      </c:valAx>
      <c:valAx>
        <c:axId val="122763904"/>
        <c:scaling>
          <c:orientation val="minMax"/>
          <c:max val="100"/>
          <c:min val="50"/>
        </c:scaling>
        <c:delete val="0"/>
        <c:axPos val="l"/>
        <c:title>
          <c:tx>
            <c:rich>
              <a:bodyPr/>
              <a:lstStyle/>
              <a:p>
                <a:pPr>
                  <a:defRPr sz="1200" b="1" i="0" u="none" strike="noStrike" baseline="0">
                    <a:solidFill>
                      <a:srgbClr val="000000"/>
                    </a:solidFill>
                    <a:latin typeface="Arial"/>
                    <a:ea typeface="Arial"/>
                    <a:cs typeface="Arial"/>
                  </a:defRPr>
                </a:pPr>
                <a:r>
                  <a:rPr lang="en-US"/>
                  <a:t>y-values</a:t>
                </a:r>
              </a:p>
            </c:rich>
          </c:tx>
          <c:layout>
            <c:manualLayout>
              <c:xMode val="edge"/>
              <c:yMode val="edge"/>
              <c:x val="1.1764705882352941E-2"/>
              <c:y val="0.3645845695820094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1" i="0" u="none" strike="noStrike" baseline="0">
                <a:solidFill>
                  <a:srgbClr val="000000"/>
                </a:solidFill>
                <a:latin typeface="Arial"/>
                <a:ea typeface="Arial"/>
                <a:cs typeface="Arial"/>
              </a:defRPr>
            </a:pPr>
            <a:endParaRPr lang="en-US"/>
          </a:p>
        </c:txPr>
        <c:crossAx val="122759040"/>
        <c:crosses val="autoZero"/>
        <c:crossBetween val="midCat"/>
        <c:majorUnit val="10"/>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t>Graph of Cosine Fit</a:t>
            </a:r>
          </a:p>
        </c:rich>
      </c:tx>
      <c:layout>
        <c:manualLayout>
          <c:xMode val="edge"/>
          <c:yMode val="edge"/>
          <c:x val="0.35714285714285715"/>
          <c:y val="2.1097133344596126E-2"/>
        </c:manualLayout>
      </c:layout>
      <c:overlay val="0"/>
      <c:spPr>
        <a:noFill/>
        <a:ln w="25400">
          <a:noFill/>
        </a:ln>
      </c:spPr>
    </c:title>
    <c:autoTitleDeleted val="0"/>
    <c:plotArea>
      <c:layout>
        <c:manualLayout>
          <c:layoutTarget val="inner"/>
          <c:xMode val="edge"/>
          <c:yMode val="edge"/>
          <c:x val="0.12442396313364056"/>
          <c:y val="0.15611878675001134"/>
          <c:w val="0.83870967741935487"/>
          <c:h val="0.63291400033788381"/>
        </c:manualLayout>
      </c:layout>
      <c:scatterChart>
        <c:scatterStyle val="lineMarker"/>
        <c:varyColors val="0"/>
        <c:ser>
          <c:idx val="0"/>
          <c:order val="0"/>
          <c:spPr>
            <a:ln w="28575">
              <a:noFill/>
            </a:ln>
          </c:spPr>
          <c:marker>
            <c:symbol val="circle"/>
            <c:size val="5"/>
            <c:spPr>
              <a:solidFill>
                <a:srgbClr val="000080"/>
              </a:solidFill>
              <a:ln>
                <a:solidFill>
                  <a:srgbClr val="000080"/>
                </a:solidFill>
                <a:prstDash val="solid"/>
              </a:ln>
            </c:spPr>
          </c:marker>
          <c:xVal>
            <c:numRef>
              <c:f>Cosine!$B$13:$B$39</c:f>
              <c:numCache>
                <c:formatCode>General</c:formatCode>
                <c:ptCount val="27"/>
                <c:pt idx="0">
                  <c:v>1</c:v>
                </c:pt>
                <c:pt idx="1">
                  <c:v>15</c:v>
                </c:pt>
                <c:pt idx="2">
                  <c:v>32</c:v>
                </c:pt>
                <c:pt idx="3">
                  <c:v>46</c:v>
                </c:pt>
                <c:pt idx="4">
                  <c:v>60</c:v>
                </c:pt>
                <c:pt idx="5">
                  <c:v>74</c:v>
                </c:pt>
                <c:pt idx="6">
                  <c:v>91</c:v>
                </c:pt>
                <c:pt idx="7">
                  <c:v>105</c:v>
                </c:pt>
                <c:pt idx="8">
                  <c:v>121</c:v>
                </c:pt>
                <c:pt idx="9">
                  <c:v>135</c:v>
                </c:pt>
                <c:pt idx="10">
                  <c:v>152</c:v>
                </c:pt>
                <c:pt idx="11">
                  <c:v>196</c:v>
                </c:pt>
                <c:pt idx="12">
                  <c:v>213</c:v>
                </c:pt>
                <c:pt idx="13">
                  <c:v>227</c:v>
                </c:pt>
                <c:pt idx="14">
                  <c:v>244</c:v>
                </c:pt>
                <c:pt idx="15">
                  <c:v>258</c:v>
                </c:pt>
                <c:pt idx="16">
                  <c:v>274</c:v>
                </c:pt>
                <c:pt idx="17">
                  <c:v>288</c:v>
                </c:pt>
                <c:pt idx="18">
                  <c:v>305</c:v>
                </c:pt>
                <c:pt idx="19">
                  <c:v>319</c:v>
                </c:pt>
                <c:pt idx="20">
                  <c:v>335</c:v>
                </c:pt>
                <c:pt idx="21">
                  <c:v>349</c:v>
                </c:pt>
              </c:numCache>
            </c:numRef>
          </c:xVal>
          <c:yVal>
            <c:numRef>
              <c:f>Cosine!$C$13:$C$39</c:f>
              <c:numCache>
                <c:formatCode>General</c:formatCode>
                <c:ptCount val="27"/>
                <c:pt idx="0">
                  <c:v>55</c:v>
                </c:pt>
                <c:pt idx="1">
                  <c:v>53</c:v>
                </c:pt>
                <c:pt idx="2">
                  <c:v>56</c:v>
                </c:pt>
                <c:pt idx="3">
                  <c:v>59</c:v>
                </c:pt>
                <c:pt idx="4">
                  <c:v>63</c:v>
                </c:pt>
                <c:pt idx="5">
                  <c:v>67</c:v>
                </c:pt>
                <c:pt idx="6">
                  <c:v>72</c:v>
                </c:pt>
                <c:pt idx="7">
                  <c:v>77</c:v>
                </c:pt>
                <c:pt idx="8">
                  <c:v>81</c:v>
                </c:pt>
                <c:pt idx="9">
                  <c:v>84</c:v>
                </c:pt>
                <c:pt idx="10">
                  <c:v>89</c:v>
                </c:pt>
                <c:pt idx="11">
                  <c:v>98</c:v>
                </c:pt>
                <c:pt idx="12">
                  <c:v>99</c:v>
                </c:pt>
                <c:pt idx="13">
                  <c:v>98</c:v>
                </c:pt>
                <c:pt idx="14">
                  <c:v>94</c:v>
                </c:pt>
                <c:pt idx="15">
                  <c:v>90</c:v>
                </c:pt>
                <c:pt idx="16">
                  <c:v>85</c:v>
                </c:pt>
                <c:pt idx="17">
                  <c:v>80</c:v>
                </c:pt>
                <c:pt idx="18">
                  <c:v>72</c:v>
                </c:pt>
                <c:pt idx="19">
                  <c:v>66</c:v>
                </c:pt>
                <c:pt idx="20">
                  <c:v>61</c:v>
                </c:pt>
                <c:pt idx="21">
                  <c:v>58</c:v>
                </c:pt>
              </c:numCache>
            </c:numRef>
          </c:yVal>
          <c:smooth val="0"/>
        </c:ser>
        <c:ser>
          <c:idx val="1"/>
          <c:order val="1"/>
          <c:spPr>
            <a:ln w="25400">
              <a:solidFill>
                <a:srgbClr val="0000FF"/>
              </a:solidFill>
              <a:prstDash val="solid"/>
            </a:ln>
          </c:spPr>
          <c:marker>
            <c:symbol val="none"/>
          </c:marker>
          <c:xVal>
            <c:numRef>
              <c:f>Cosine!$B$13:$B$39</c:f>
              <c:numCache>
                <c:formatCode>General</c:formatCode>
                <c:ptCount val="27"/>
                <c:pt idx="0">
                  <c:v>1</c:v>
                </c:pt>
                <c:pt idx="1">
                  <c:v>15</c:v>
                </c:pt>
                <c:pt idx="2">
                  <c:v>32</c:v>
                </c:pt>
                <c:pt idx="3">
                  <c:v>46</c:v>
                </c:pt>
                <c:pt idx="4">
                  <c:v>60</c:v>
                </c:pt>
                <c:pt idx="5">
                  <c:v>74</c:v>
                </c:pt>
                <c:pt idx="6">
                  <c:v>91</c:v>
                </c:pt>
                <c:pt idx="7">
                  <c:v>105</c:v>
                </c:pt>
                <c:pt idx="8">
                  <c:v>121</c:v>
                </c:pt>
                <c:pt idx="9">
                  <c:v>135</c:v>
                </c:pt>
                <c:pt idx="10">
                  <c:v>152</c:v>
                </c:pt>
                <c:pt idx="11">
                  <c:v>196</c:v>
                </c:pt>
                <c:pt idx="12">
                  <c:v>213</c:v>
                </c:pt>
                <c:pt idx="13">
                  <c:v>227</c:v>
                </c:pt>
                <c:pt idx="14">
                  <c:v>244</c:v>
                </c:pt>
                <c:pt idx="15">
                  <c:v>258</c:v>
                </c:pt>
                <c:pt idx="16">
                  <c:v>274</c:v>
                </c:pt>
                <c:pt idx="17">
                  <c:v>288</c:v>
                </c:pt>
                <c:pt idx="18">
                  <c:v>305</c:v>
                </c:pt>
                <c:pt idx="19">
                  <c:v>319</c:v>
                </c:pt>
                <c:pt idx="20">
                  <c:v>335</c:v>
                </c:pt>
                <c:pt idx="21">
                  <c:v>349</c:v>
                </c:pt>
              </c:numCache>
            </c:numRef>
          </c:xVal>
          <c:yVal>
            <c:numRef>
              <c:f>Sheet3!$F$4:$F$30</c:f>
              <c:numCache>
                <c:formatCode>0.00</c:formatCode>
                <c:ptCount val="27"/>
                <c:pt idx="0">
                  <c:v>65.207986959145686</c:v>
                </c:pt>
                <c:pt idx="1">
                  <c:v>61.178737156260404</c:v>
                </c:pt>
                <c:pt idx="2">
                  <c:v>57.473862308319084</c:v>
                </c:pt>
                <c:pt idx="3">
                  <c:v>55.628335721554301</c:v>
                </c:pt>
                <c:pt idx="4">
                  <c:v>55</c:v>
                </c:pt>
                <c:pt idx="5">
                  <c:v>55.628335721554301</c:v>
                </c:pt>
                <c:pt idx="6">
                  <c:v>58.017926669546398</c:v>
                </c:pt>
                <c:pt idx="7">
                  <c:v>61.178737156260404</c:v>
                </c:pt>
                <c:pt idx="8">
                  <c:v>65.840288712793452</c:v>
                </c:pt>
                <c:pt idx="9">
                  <c:v>70.549559146087248</c:v>
                </c:pt>
                <c:pt idx="10">
                  <c:v>76.613891661892012</c:v>
                </c:pt>
                <c:pt idx="11">
                  <c:v>90.295188946182719</c:v>
                </c:pt>
                <c:pt idx="12">
                  <c:v>93.460351497629688</c:v>
                </c:pt>
                <c:pt idx="13">
                  <c:v>94.794092425797089</c:v>
                </c:pt>
                <c:pt idx="14">
                  <c:v>94.739535370367548</c:v>
                </c:pt>
                <c:pt idx="15">
                  <c:v>93.319283962283535</c:v>
                </c:pt>
                <c:pt idx="16">
                  <c:v>90.295257335971883</c:v>
                </c:pt>
                <c:pt idx="17">
                  <c:v>86.610055341963459</c:v>
                </c:pt>
                <c:pt idx="18">
                  <c:v>81.18041055144451</c:v>
                </c:pt>
                <c:pt idx="19">
                  <c:v>76.255888781841364</c:v>
                </c:pt>
                <c:pt idx="20">
                  <c:v>70.549662628473342</c:v>
                </c:pt>
                <c:pt idx="21">
                  <c:v>65.840383070290443</c:v>
                </c:pt>
                <c:pt idx="22">
                  <c:v>0</c:v>
                </c:pt>
                <c:pt idx="23">
                  <c:v>0</c:v>
                </c:pt>
                <c:pt idx="24">
                  <c:v>0</c:v>
                </c:pt>
                <c:pt idx="25">
                  <c:v>0</c:v>
                </c:pt>
                <c:pt idx="26">
                  <c:v>0</c:v>
                </c:pt>
              </c:numCache>
            </c:numRef>
          </c:yVal>
          <c:smooth val="0"/>
        </c:ser>
        <c:dLbls>
          <c:showLegendKey val="0"/>
          <c:showVal val="0"/>
          <c:showCatName val="0"/>
          <c:showSerName val="0"/>
          <c:showPercent val="0"/>
          <c:showBubbleSize val="0"/>
        </c:dLbls>
        <c:axId val="132061440"/>
        <c:axId val="132263296"/>
      </c:scatterChart>
      <c:valAx>
        <c:axId val="132061440"/>
        <c:scaling>
          <c:orientation val="minMax"/>
          <c:max val="400"/>
        </c:scaling>
        <c:delete val="0"/>
        <c:axPos val="b"/>
        <c:title>
          <c:tx>
            <c:rich>
              <a:bodyPr/>
              <a:lstStyle/>
              <a:p>
                <a:pPr>
                  <a:defRPr sz="1200" b="1" i="0" u="none" strike="noStrike" baseline="0">
                    <a:solidFill>
                      <a:srgbClr val="000000"/>
                    </a:solidFill>
                    <a:latin typeface="Arial"/>
                    <a:ea typeface="Arial"/>
                    <a:cs typeface="Arial"/>
                  </a:defRPr>
                </a:pPr>
                <a:r>
                  <a:t>x-values</a:t>
                </a:r>
              </a:p>
            </c:rich>
          </c:tx>
          <c:layout>
            <c:manualLayout>
              <c:xMode val="edge"/>
              <c:yMode val="edge"/>
              <c:x val="0.45622119815668205"/>
              <c:y val="0.860763040459521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1" i="0" u="none" strike="noStrike" baseline="0">
                <a:solidFill>
                  <a:srgbClr val="000000"/>
                </a:solidFill>
                <a:latin typeface="Arial"/>
                <a:ea typeface="Arial"/>
                <a:cs typeface="Arial"/>
              </a:defRPr>
            </a:pPr>
            <a:endParaRPr lang="en-US"/>
          </a:p>
        </c:txPr>
        <c:crossAx val="132263296"/>
        <c:crosses val="autoZero"/>
        <c:crossBetween val="midCat"/>
        <c:majorUnit val="50"/>
      </c:valAx>
      <c:valAx>
        <c:axId val="132263296"/>
        <c:scaling>
          <c:orientation val="minMax"/>
          <c:max val="100"/>
          <c:min val="50"/>
        </c:scaling>
        <c:delete val="0"/>
        <c:axPos val="l"/>
        <c:title>
          <c:tx>
            <c:rich>
              <a:bodyPr/>
              <a:lstStyle/>
              <a:p>
                <a:pPr>
                  <a:defRPr sz="1200" b="1" i="0" u="none" strike="noStrike" baseline="0">
                    <a:solidFill>
                      <a:srgbClr val="000000"/>
                    </a:solidFill>
                    <a:latin typeface="Arial"/>
                    <a:ea typeface="Arial"/>
                    <a:cs typeface="Arial"/>
                  </a:defRPr>
                </a:pPr>
                <a:r>
                  <a:t>y-values</a:t>
                </a:r>
              </a:p>
            </c:rich>
          </c:tx>
          <c:layout>
            <c:manualLayout>
              <c:xMode val="edge"/>
              <c:yMode val="edge"/>
              <c:x val="1.1520737327188941E-2"/>
              <c:y val="0.3248958535067803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1" i="0" u="none" strike="noStrike" baseline="0">
                <a:solidFill>
                  <a:srgbClr val="000000"/>
                </a:solidFill>
                <a:latin typeface="Arial"/>
                <a:ea typeface="Arial"/>
                <a:cs typeface="Arial"/>
              </a:defRPr>
            </a:pPr>
            <a:endParaRPr lang="en-US"/>
          </a:p>
        </c:txPr>
        <c:crossAx val="132061440"/>
        <c:crosses val="autoZero"/>
        <c:crossBetween val="midCat"/>
        <c:majorUnit val="10"/>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447675</xdr:colOff>
      <xdr:row>0</xdr:row>
      <xdr:rowOff>9525</xdr:rowOff>
    </xdr:from>
    <xdr:to>
      <xdr:col>16</xdr:col>
      <xdr:colOff>390525</xdr:colOff>
      <xdr:row>14</xdr:row>
      <xdr:rowOff>28575</xdr:rowOff>
    </xdr:to>
    <xdr:graphicFrame macro="">
      <xdr:nvGraphicFramePr>
        <xdr:cNvPr id="103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4</xdr:col>
          <xdr:colOff>457200</xdr:colOff>
          <xdr:row>7</xdr:row>
          <xdr:rowOff>0</xdr:rowOff>
        </xdr:from>
        <xdr:to>
          <xdr:col>8</xdr:col>
          <xdr:colOff>0</xdr:colOff>
          <xdr:row>8</xdr:row>
          <xdr:rowOff>28575</xdr:rowOff>
        </xdr:to>
        <xdr:sp macro="" textlink="">
          <xdr:nvSpPr>
            <xdr:cNvPr id="1036" name="ScrollBar1"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266700</xdr:colOff>
      <xdr:row>0</xdr:row>
      <xdr:rowOff>133350</xdr:rowOff>
    </xdr:from>
    <xdr:to>
      <xdr:col>15</xdr:col>
      <xdr:colOff>0</xdr:colOff>
      <xdr:row>12</xdr:row>
      <xdr:rowOff>161925</xdr:rowOff>
    </xdr:to>
    <xdr:graphicFrame macro="">
      <xdr:nvGraphicFramePr>
        <xdr:cNvPr id="205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5</xdr:col>
          <xdr:colOff>9525</xdr:colOff>
          <xdr:row>7</xdr:row>
          <xdr:rowOff>0</xdr:rowOff>
        </xdr:from>
        <xdr:to>
          <xdr:col>7</xdr:col>
          <xdr:colOff>638175</xdr:colOff>
          <xdr:row>8</xdr:row>
          <xdr:rowOff>28575</xdr:rowOff>
        </xdr:to>
        <xdr:sp macro="" textlink="">
          <xdr:nvSpPr>
            <xdr:cNvPr id="2058" name="ScrollBar1" hidden="1">
              <a:extLst>
                <a:ext uri="{63B3BB69-23CF-44E3-9099-C40C66FF867C}">
                  <a14:compatExt spid="_x0000_s205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image" Target="../media/image1.emf"/><Relationship Id="rId4" Type="http://schemas.openxmlformats.org/officeDocument/2006/relationships/control" Target="../activeX/activeX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O56"/>
  <sheetViews>
    <sheetView tabSelected="1" workbookViewId="0">
      <selection activeCell="B25" sqref="B25"/>
    </sheetView>
  </sheetViews>
  <sheetFormatPr defaultRowHeight="12.75" x14ac:dyDescent="0.2"/>
  <cols>
    <col min="2" max="2" width="7.85546875" customWidth="1"/>
    <col min="3" max="3" width="6.85546875" customWidth="1"/>
    <col min="5" max="5" width="7.140625" customWidth="1"/>
    <col min="6" max="6" width="10.140625" customWidth="1"/>
    <col min="7" max="7" width="8.85546875" customWidth="1"/>
    <col min="9" max="9" width="5" customWidth="1"/>
    <col min="10" max="10" width="7.5703125" customWidth="1"/>
    <col min="11" max="11" width="4.140625" customWidth="1"/>
    <col min="12" max="12" width="13.7109375" customWidth="1"/>
    <col min="13" max="13" width="4.5703125" customWidth="1"/>
    <col min="14" max="14" width="9.42578125" customWidth="1"/>
    <col min="15" max="15" width="12" customWidth="1"/>
    <col min="16" max="16" width="10.140625" bestFit="1" customWidth="1"/>
  </cols>
  <sheetData>
    <row r="1" spans="1:10" ht="20.25" x14ac:dyDescent="0.3">
      <c r="A1" s="41" t="s">
        <v>20</v>
      </c>
    </row>
    <row r="3" spans="1:10" ht="15.75" x14ac:dyDescent="0.25">
      <c r="B3" s="42" t="s">
        <v>27</v>
      </c>
      <c r="C3" s="42"/>
      <c r="D3" s="42"/>
      <c r="E3" s="2"/>
      <c r="F3" s="2"/>
      <c r="G3" s="2"/>
    </row>
    <row r="4" spans="1:10" ht="15.75" x14ac:dyDescent="0.25">
      <c r="B4" s="42" t="s">
        <v>17</v>
      </c>
      <c r="C4" s="42"/>
      <c r="D4" s="42"/>
      <c r="E4" s="2"/>
      <c r="F4" s="2"/>
      <c r="G4" s="2"/>
    </row>
    <row r="5" spans="1:10" ht="15.75" x14ac:dyDescent="0.25">
      <c r="B5" s="2"/>
      <c r="C5" s="2"/>
      <c r="D5" s="42" t="s">
        <v>18</v>
      </c>
      <c r="E5" s="2"/>
      <c r="F5" s="2"/>
      <c r="G5" s="2"/>
    </row>
    <row r="6" spans="1:10" x14ac:dyDescent="0.2">
      <c r="A6" s="46"/>
      <c r="B6" s="47"/>
      <c r="C6" s="47"/>
      <c r="D6" s="47"/>
      <c r="E6" s="47"/>
      <c r="F6" s="47"/>
      <c r="G6" s="47"/>
    </row>
    <row r="7" spans="1:10" x14ac:dyDescent="0.2">
      <c r="A7" s="46"/>
      <c r="B7" s="46"/>
      <c r="C7" s="46"/>
      <c r="D7" s="46"/>
      <c r="E7" s="46"/>
      <c r="F7" s="47"/>
      <c r="G7" s="47"/>
    </row>
    <row r="8" spans="1:10" ht="15.75" x14ac:dyDescent="0.25">
      <c r="A8" s="48" t="s">
        <v>28</v>
      </c>
      <c r="B8" s="46"/>
      <c r="C8" s="46"/>
      <c r="D8" s="46"/>
      <c r="E8" s="49">
        <f>F8</f>
        <v>22</v>
      </c>
      <c r="F8" s="45">
        <v>22</v>
      </c>
      <c r="G8" s="63">
        <v>14</v>
      </c>
    </row>
    <row r="9" spans="1:10" x14ac:dyDescent="0.2">
      <c r="A9" s="46"/>
      <c r="B9" s="46"/>
      <c r="C9" s="46"/>
      <c r="D9" s="46"/>
      <c r="E9" s="46"/>
      <c r="F9" s="46"/>
      <c r="G9" s="46"/>
    </row>
    <row r="10" spans="1:10" ht="15" x14ac:dyDescent="0.25">
      <c r="A10" s="48" t="s">
        <v>19</v>
      </c>
      <c r="B10" s="47"/>
      <c r="C10" s="47"/>
      <c r="D10" s="47"/>
      <c r="E10" s="47"/>
      <c r="F10" s="56"/>
      <c r="G10" s="47"/>
      <c r="H10" s="4"/>
      <c r="I10" s="4"/>
      <c r="J10" s="15"/>
    </row>
    <row r="11" spans="1:10" ht="16.5" thickBot="1" x14ac:dyDescent="0.3">
      <c r="A11" s="46"/>
      <c r="B11" s="51" t="s">
        <v>0</v>
      </c>
      <c r="C11" s="52" t="s">
        <v>1</v>
      </c>
      <c r="D11" s="46"/>
      <c r="E11" s="50"/>
      <c r="F11" s="64" t="s">
        <v>29</v>
      </c>
      <c r="G11" s="55"/>
      <c r="H11" s="2"/>
      <c r="I11" s="2"/>
    </row>
    <row r="12" spans="1:10" ht="16.5" thickBot="1" x14ac:dyDescent="0.3">
      <c r="A12" s="53">
        <v>1</v>
      </c>
      <c r="B12" s="57">
        <v>1</v>
      </c>
      <c r="C12" s="58">
        <v>55</v>
      </c>
      <c r="D12" s="46"/>
      <c r="E12" s="63"/>
      <c r="F12" s="46"/>
      <c r="G12" s="54" t="s">
        <v>3</v>
      </c>
      <c r="H12" s="40">
        <v>80</v>
      </c>
    </row>
    <row r="13" spans="1:10" ht="15.75" thickBot="1" x14ac:dyDescent="0.25">
      <c r="A13" s="53">
        <v>2</v>
      </c>
      <c r="B13" s="59">
        <v>15</v>
      </c>
      <c r="C13" s="60">
        <v>53</v>
      </c>
      <c r="D13" s="46"/>
      <c r="E13" s="63"/>
      <c r="F13" s="46"/>
      <c r="G13" s="56"/>
      <c r="H13" s="5"/>
    </row>
    <row r="14" spans="1:10" ht="16.5" thickBot="1" x14ac:dyDescent="0.3">
      <c r="A14" s="53">
        <v>3</v>
      </c>
      <c r="B14" s="59">
        <v>32</v>
      </c>
      <c r="C14" s="60">
        <v>56</v>
      </c>
      <c r="D14" s="46"/>
      <c r="E14" s="63"/>
      <c r="F14" s="46"/>
      <c r="G14" s="54" t="s">
        <v>4</v>
      </c>
      <c r="H14" s="40">
        <v>20</v>
      </c>
    </row>
    <row r="15" spans="1:10" ht="15.75" thickBot="1" x14ac:dyDescent="0.25">
      <c r="A15" s="53">
        <v>4</v>
      </c>
      <c r="B15" s="59">
        <v>46</v>
      </c>
      <c r="C15" s="60">
        <v>59</v>
      </c>
      <c r="D15" s="46"/>
      <c r="E15" s="63"/>
      <c r="F15" s="46"/>
      <c r="G15" s="56"/>
      <c r="H15" s="5"/>
    </row>
    <row r="16" spans="1:10" ht="16.5" thickBot="1" x14ac:dyDescent="0.3">
      <c r="A16" s="53">
        <v>5</v>
      </c>
      <c r="B16" s="59">
        <v>60</v>
      </c>
      <c r="C16" s="60">
        <v>63</v>
      </c>
      <c r="D16" s="46"/>
      <c r="E16" s="63"/>
      <c r="F16" s="46"/>
      <c r="G16" s="54" t="s">
        <v>5</v>
      </c>
      <c r="H16" s="40">
        <v>310</v>
      </c>
    </row>
    <row r="17" spans="1:15" ht="15.75" thickBot="1" x14ac:dyDescent="0.25">
      <c r="A17" s="53">
        <v>6</v>
      </c>
      <c r="B17" s="59">
        <v>74</v>
      </c>
      <c r="C17" s="60">
        <v>67</v>
      </c>
      <c r="D17" s="46"/>
      <c r="E17" s="63"/>
      <c r="F17" s="46"/>
      <c r="G17" s="56"/>
      <c r="H17" s="5"/>
      <c r="L17" s="21"/>
      <c r="M17" s="21"/>
    </row>
    <row r="18" spans="1:15" ht="16.5" thickBot="1" x14ac:dyDescent="0.3">
      <c r="A18" s="53">
        <v>7</v>
      </c>
      <c r="B18" s="59">
        <v>91</v>
      </c>
      <c r="C18" s="60">
        <v>72</v>
      </c>
      <c r="D18" s="46"/>
      <c r="E18" s="63"/>
      <c r="F18" s="46"/>
      <c r="G18" s="54" t="s">
        <v>6</v>
      </c>
      <c r="H18" s="40">
        <v>80</v>
      </c>
      <c r="L18" s="13" t="s">
        <v>8</v>
      </c>
      <c r="M18" s="12"/>
      <c r="N18" s="12"/>
      <c r="O18" s="67">
        <f>SUM(Sheet3!C4:C30)</f>
        <v>3136.8410611321342</v>
      </c>
    </row>
    <row r="19" spans="1:15" ht="14.25" x14ac:dyDescent="0.2">
      <c r="A19" s="53">
        <v>8</v>
      </c>
      <c r="B19" s="59">
        <v>105</v>
      </c>
      <c r="C19" s="60">
        <v>77</v>
      </c>
      <c r="D19" s="46"/>
      <c r="E19" s="63"/>
      <c r="F19" s="63"/>
      <c r="G19" s="63"/>
    </row>
    <row r="20" spans="1:15" ht="14.25" x14ac:dyDescent="0.2">
      <c r="A20" s="53">
        <v>9</v>
      </c>
      <c r="B20" s="59">
        <v>121</v>
      </c>
      <c r="C20" s="60">
        <v>81</v>
      </c>
      <c r="D20" s="46"/>
      <c r="E20" s="63"/>
      <c r="F20" s="63"/>
      <c r="G20" s="63"/>
    </row>
    <row r="21" spans="1:15" ht="14.25" x14ac:dyDescent="0.2">
      <c r="A21" s="53">
        <v>10</v>
      </c>
      <c r="B21" s="59">
        <v>135</v>
      </c>
      <c r="C21" s="60">
        <v>84</v>
      </c>
      <c r="D21" s="46"/>
      <c r="E21" s="63"/>
      <c r="F21" s="63"/>
      <c r="G21" s="63"/>
      <c r="K21" s="4"/>
      <c r="L21" s="15"/>
      <c r="M21" s="15"/>
      <c r="N21" s="15"/>
    </row>
    <row r="22" spans="1:15" ht="14.25" x14ac:dyDescent="0.2">
      <c r="A22" s="53">
        <f>IF(Sheet3!J14&lt;=n,Sheet3!J13+1,"")</f>
        <v>11</v>
      </c>
      <c r="B22" s="59">
        <v>152</v>
      </c>
      <c r="C22" s="60">
        <v>89</v>
      </c>
      <c r="D22" s="46"/>
      <c r="E22" s="63"/>
      <c r="F22" s="46"/>
      <c r="G22" s="46"/>
      <c r="K22" s="15"/>
      <c r="L22" s="4"/>
      <c r="M22" s="16"/>
      <c r="N22" s="15"/>
    </row>
    <row r="23" spans="1:15" ht="14.25" x14ac:dyDescent="0.2">
      <c r="A23" s="53">
        <f>IF(Sheet3!J15&lt;=n,Sheet3!J14+1,"")</f>
        <v>12</v>
      </c>
      <c r="B23" s="59">
        <v>196</v>
      </c>
      <c r="C23" s="60">
        <v>98</v>
      </c>
      <c r="D23" s="46"/>
      <c r="E23" s="63"/>
      <c r="F23" s="46"/>
      <c r="G23" s="46"/>
    </row>
    <row r="24" spans="1:15" ht="14.25" x14ac:dyDescent="0.2">
      <c r="A24" s="53">
        <f>IF(Sheet3!J16&lt;=n,Sheet3!J15+1,"")</f>
        <v>13</v>
      </c>
      <c r="B24" s="59">
        <v>213</v>
      </c>
      <c r="C24" s="60">
        <v>99</v>
      </c>
      <c r="D24" s="46"/>
      <c r="E24" s="63"/>
      <c r="F24" s="63"/>
      <c r="G24" s="63"/>
    </row>
    <row r="25" spans="1:15" ht="14.25" x14ac:dyDescent="0.2">
      <c r="A25" s="53">
        <f>IF(Sheet3!J17&lt;=n,Sheet3!J16+1,"")</f>
        <v>14</v>
      </c>
      <c r="B25" s="59">
        <v>227</v>
      </c>
      <c r="C25" s="60">
        <v>98</v>
      </c>
      <c r="D25" s="46"/>
      <c r="E25" s="63"/>
      <c r="F25" s="63"/>
      <c r="G25" s="63"/>
    </row>
    <row r="26" spans="1:15" ht="14.25" x14ac:dyDescent="0.2">
      <c r="A26" s="53">
        <f>IF(Sheet3!J18&lt;=n,Sheet3!J17+1,"")</f>
        <v>15</v>
      </c>
      <c r="B26" s="59">
        <v>244</v>
      </c>
      <c r="C26" s="60">
        <v>94</v>
      </c>
      <c r="D26" s="46"/>
      <c r="E26" s="63"/>
      <c r="F26" s="63"/>
      <c r="G26" s="63"/>
    </row>
    <row r="27" spans="1:15" ht="14.25" x14ac:dyDescent="0.2">
      <c r="A27" s="53">
        <f>IF(Sheet3!J19&lt;=n,Sheet3!J18+1,"")</f>
        <v>16</v>
      </c>
      <c r="B27" s="59">
        <v>258</v>
      </c>
      <c r="C27" s="60">
        <v>90</v>
      </c>
      <c r="D27" s="46"/>
      <c r="E27" s="63"/>
      <c r="F27" s="63"/>
      <c r="G27" s="63"/>
    </row>
    <row r="28" spans="1:15" ht="14.25" x14ac:dyDescent="0.2">
      <c r="A28" s="53">
        <f>IF(Sheet3!J20&lt;=n,Sheet3!J19+1,"")</f>
        <v>17</v>
      </c>
      <c r="B28" s="59">
        <v>274</v>
      </c>
      <c r="C28" s="60">
        <v>85</v>
      </c>
      <c r="D28" s="46"/>
      <c r="E28" s="63"/>
      <c r="F28" s="63"/>
      <c r="G28" s="63"/>
    </row>
    <row r="29" spans="1:15" ht="14.25" x14ac:dyDescent="0.2">
      <c r="A29" s="53">
        <f>IF(Sheet3!J21&lt;=n,Sheet3!J20+1,"")</f>
        <v>18</v>
      </c>
      <c r="B29" s="59">
        <v>288</v>
      </c>
      <c r="C29" s="60">
        <v>80</v>
      </c>
      <c r="D29" s="46"/>
      <c r="E29" s="63"/>
      <c r="F29" s="63"/>
      <c r="G29" s="63"/>
    </row>
    <row r="30" spans="1:15" ht="14.25" x14ac:dyDescent="0.2">
      <c r="A30" s="53">
        <f>IF(Sheet3!J22&lt;=n,Sheet3!J21+1,"")</f>
        <v>19</v>
      </c>
      <c r="B30" s="59">
        <v>305</v>
      </c>
      <c r="C30" s="60">
        <v>72</v>
      </c>
      <c r="D30" s="46"/>
      <c r="E30" s="63"/>
      <c r="F30" s="63"/>
      <c r="G30" s="63"/>
    </row>
    <row r="31" spans="1:15" ht="14.25" x14ac:dyDescent="0.2">
      <c r="A31" s="53">
        <f>IF(Sheet3!J23&lt;=n,Sheet3!J22+1,"")</f>
        <v>20</v>
      </c>
      <c r="B31" s="59">
        <v>319</v>
      </c>
      <c r="C31" s="60">
        <v>66</v>
      </c>
      <c r="D31" s="46"/>
      <c r="E31" s="63"/>
      <c r="F31" s="63"/>
      <c r="G31" s="63"/>
    </row>
    <row r="32" spans="1:15" ht="14.25" x14ac:dyDescent="0.2">
      <c r="A32" s="53">
        <f>IF(Sheet3!J24&lt;=n,Sheet3!J23+1,"")</f>
        <v>21</v>
      </c>
      <c r="B32" s="59">
        <v>335</v>
      </c>
      <c r="C32" s="60">
        <v>61</v>
      </c>
      <c r="D32" s="46"/>
      <c r="E32" s="63"/>
      <c r="F32" s="63"/>
      <c r="G32" s="63"/>
    </row>
    <row r="33" spans="1:7" ht="14.25" x14ac:dyDescent="0.2">
      <c r="A33" s="53">
        <f>IF(Sheet3!J25&lt;=n,Sheet3!J24+1,"")</f>
        <v>22</v>
      </c>
      <c r="B33" s="59">
        <v>349</v>
      </c>
      <c r="C33" s="60">
        <v>58</v>
      </c>
      <c r="D33" s="46"/>
      <c r="E33" s="63"/>
      <c r="F33" s="63"/>
      <c r="G33" s="63"/>
    </row>
    <row r="34" spans="1:7" ht="14.25" x14ac:dyDescent="0.2">
      <c r="A34" s="53" t="str">
        <f>IF(Sheet3!J26&lt;=n,Sheet3!J25+1,"")</f>
        <v/>
      </c>
      <c r="B34" s="59"/>
      <c r="C34" s="60"/>
      <c r="D34" s="46"/>
      <c r="E34" s="63"/>
      <c r="F34" s="63"/>
      <c r="G34" s="63"/>
    </row>
    <row r="35" spans="1:7" ht="14.25" x14ac:dyDescent="0.2">
      <c r="A35" s="53" t="str">
        <f>IF(Sheet3!J27&lt;=n,Sheet3!J26+1,"")</f>
        <v/>
      </c>
      <c r="B35" s="59"/>
      <c r="C35" s="60"/>
      <c r="D35" s="46"/>
      <c r="E35" s="63"/>
      <c r="F35" s="63"/>
      <c r="G35" s="63"/>
    </row>
    <row r="36" spans="1:7" ht="14.25" x14ac:dyDescent="0.2">
      <c r="A36" s="53" t="str">
        <f>IF(Sheet3!J28&lt;=n,Sheet3!J27+1,"")</f>
        <v/>
      </c>
      <c r="B36" s="59"/>
      <c r="C36" s="60"/>
      <c r="D36" s="46"/>
      <c r="E36" s="63"/>
      <c r="F36" s="63"/>
      <c r="G36" s="63"/>
    </row>
    <row r="37" spans="1:7" ht="14.25" x14ac:dyDescent="0.2">
      <c r="A37" s="53" t="str">
        <f>IF(Sheet3!J29&lt;=n,Sheet3!J28+1,"")</f>
        <v/>
      </c>
      <c r="B37" s="59"/>
      <c r="C37" s="60"/>
      <c r="D37" s="46"/>
      <c r="E37" s="63"/>
      <c r="F37" s="63"/>
      <c r="G37" s="63"/>
    </row>
    <row r="38" spans="1:7" ht="14.25" x14ac:dyDescent="0.2">
      <c r="A38" s="53" t="str">
        <f>IF(Sheet3!J30&lt;=n,Sheet3!J29+1,"")</f>
        <v/>
      </c>
      <c r="B38" s="59"/>
      <c r="C38" s="60"/>
      <c r="D38" s="46"/>
      <c r="E38" s="63"/>
      <c r="F38" s="63"/>
      <c r="G38" s="63"/>
    </row>
    <row r="39" spans="1:7" ht="14.25" x14ac:dyDescent="0.2">
      <c r="A39" s="53" t="str">
        <f>IF(Sheet3!J31&lt;=n,Sheet3!J30+1,"")</f>
        <v/>
      </c>
      <c r="B39" s="59"/>
      <c r="C39" s="60"/>
      <c r="D39" s="46"/>
      <c r="E39" s="63"/>
      <c r="F39" s="63"/>
      <c r="G39" s="63"/>
    </row>
    <row r="40" spans="1:7" ht="14.25" x14ac:dyDescent="0.2">
      <c r="A40" s="53" t="str">
        <f>IF(Sheet3!J32&lt;=n,Sheet3!J31+1,"")</f>
        <v/>
      </c>
      <c r="B40" s="59"/>
      <c r="C40" s="60"/>
      <c r="D40" s="46"/>
      <c r="E40" s="63"/>
      <c r="F40" s="63"/>
      <c r="G40" s="63"/>
    </row>
    <row r="41" spans="1:7" ht="15" thickBot="1" x14ac:dyDescent="0.25">
      <c r="A41" s="53" t="str">
        <f>IF(Sheet3!J33&lt;=n,Sheet3!J32+1,"")</f>
        <v/>
      </c>
      <c r="B41" s="61"/>
      <c r="C41" s="62"/>
      <c r="D41" s="46"/>
      <c r="E41" s="63"/>
      <c r="F41" s="63"/>
      <c r="G41" s="63"/>
    </row>
    <row r="42" spans="1:7" ht="14.25" x14ac:dyDescent="0.2">
      <c r="A42" s="53"/>
      <c r="B42" s="65"/>
      <c r="C42" s="65"/>
      <c r="D42" s="46"/>
      <c r="E42" s="63"/>
      <c r="F42" s="63"/>
      <c r="G42" s="63"/>
    </row>
    <row r="43" spans="1:7" ht="14.25" x14ac:dyDescent="0.2">
      <c r="A43" s="53"/>
      <c r="B43" s="65"/>
      <c r="C43" s="65"/>
      <c r="D43" s="46"/>
      <c r="E43" s="63"/>
      <c r="F43" s="63"/>
      <c r="G43" s="63"/>
    </row>
    <row r="44" spans="1:7" ht="14.25" x14ac:dyDescent="0.2">
      <c r="A44" s="53"/>
      <c r="B44" s="65"/>
      <c r="C44" s="65"/>
      <c r="D44" s="46"/>
      <c r="E44" s="63"/>
      <c r="F44" s="63"/>
      <c r="G44" s="63"/>
    </row>
    <row r="45" spans="1:7" x14ac:dyDescent="0.2">
      <c r="A45" s="46"/>
      <c r="B45" s="46"/>
      <c r="C45" s="46"/>
      <c r="D45" s="46"/>
      <c r="E45" s="63"/>
      <c r="F45" s="46"/>
      <c r="G45" s="46"/>
    </row>
    <row r="46" spans="1:7" ht="15.75" x14ac:dyDescent="0.25">
      <c r="A46" s="66" t="s">
        <v>21</v>
      </c>
      <c r="B46" s="66"/>
      <c r="C46" s="46"/>
      <c r="D46" s="46"/>
      <c r="E46" s="63"/>
      <c r="F46" s="46"/>
      <c r="G46" s="46"/>
    </row>
    <row r="47" spans="1:7" ht="15.75" x14ac:dyDescent="0.25">
      <c r="A47" s="66" t="s">
        <v>22</v>
      </c>
      <c r="B47" s="66"/>
      <c r="C47" s="46"/>
      <c r="D47" s="46"/>
      <c r="E47" s="63"/>
      <c r="F47" s="46"/>
      <c r="G47" s="46"/>
    </row>
    <row r="48" spans="1:7" ht="15.75" x14ac:dyDescent="0.25">
      <c r="A48" s="44" t="s">
        <v>23</v>
      </c>
      <c r="B48" s="44"/>
    </row>
    <row r="49" spans="1:5" ht="15.75" x14ac:dyDescent="0.25">
      <c r="A49" s="44" t="s">
        <v>24</v>
      </c>
      <c r="B49" s="44"/>
    </row>
    <row r="50" spans="1:5" ht="15.75" x14ac:dyDescent="0.25">
      <c r="A50" s="44" t="s">
        <v>25</v>
      </c>
      <c r="B50" s="44"/>
    </row>
    <row r="51" spans="1:5" ht="15.75" x14ac:dyDescent="0.25">
      <c r="A51" s="44"/>
      <c r="B51" s="44"/>
    </row>
    <row r="52" spans="1:5" x14ac:dyDescent="0.2">
      <c r="B52" s="32" t="s">
        <v>11</v>
      </c>
      <c r="C52" s="32"/>
      <c r="D52" s="32"/>
      <c r="E52" s="32"/>
    </row>
    <row r="53" spans="1:5" x14ac:dyDescent="0.2">
      <c r="B53" s="32" t="s">
        <v>12</v>
      </c>
      <c r="C53" s="32"/>
      <c r="D53" s="32"/>
      <c r="E53" s="32"/>
    </row>
    <row r="54" spans="1:5" x14ac:dyDescent="0.2">
      <c r="B54" s="32" t="s">
        <v>13</v>
      </c>
      <c r="C54" s="32"/>
      <c r="D54" s="32"/>
      <c r="E54" s="32"/>
    </row>
    <row r="55" spans="1:5" x14ac:dyDescent="0.2">
      <c r="B55" s="32" t="s">
        <v>14</v>
      </c>
      <c r="C55" s="32"/>
      <c r="D55" s="32"/>
      <c r="E55" s="32"/>
    </row>
    <row r="56" spans="1:5" x14ac:dyDescent="0.2">
      <c r="B56" s="32" t="s">
        <v>15</v>
      </c>
      <c r="C56" s="32"/>
      <c r="D56" s="32"/>
      <c r="E56" s="32"/>
    </row>
  </sheetData>
  <sheetProtection sheet="1" objects="1" scenarios="1" selectLockedCells="1"/>
  <phoneticPr fontId="0" type="noConversion"/>
  <conditionalFormatting sqref="B22:B41">
    <cfRule type="expression" dxfId="3" priority="1" stopIfTrue="1">
      <formula>A22&gt;$E$8</formula>
    </cfRule>
  </conditionalFormatting>
  <conditionalFormatting sqref="C22:C41">
    <cfRule type="expression" dxfId="2" priority="2" stopIfTrue="1">
      <formula>A22&gt;$E$8</formula>
    </cfRule>
  </conditionalFormatting>
  <pageMargins left="0.75" right="0.75" top="1" bottom="1" header="0.5" footer="0.5"/>
  <pageSetup orientation="portrait" r:id="rId1"/>
  <headerFooter alignWithMargins="0"/>
  <drawing r:id="rId2"/>
  <legacyDrawing r:id="rId3"/>
  <controls>
    <mc:AlternateContent xmlns:mc="http://schemas.openxmlformats.org/markup-compatibility/2006">
      <mc:Choice Requires="x14">
        <control shapeId="1036" r:id="rId4" name="ScrollBar1">
          <controlPr defaultSize="0" autoLine="0" linkedCell="F8" r:id="rId5">
            <anchor moveWithCells="1">
              <from>
                <xdr:col>4</xdr:col>
                <xdr:colOff>457200</xdr:colOff>
                <xdr:row>7</xdr:row>
                <xdr:rowOff>0</xdr:rowOff>
              </from>
              <to>
                <xdr:col>8</xdr:col>
                <xdr:colOff>0</xdr:colOff>
                <xdr:row>8</xdr:row>
                <xdr:rowOff>28575</xdr:rowOff>
              </to>
            </anchor>
          </controlPr>
        </control>
      </mc:Choice>
      <mc:Fallback>
        <control shapeId="1036" r:id="rId4" name="ScrollBar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U53"/>
  <sheetViews>
    <sheetView workbookViewId="0">
      <selection activeCell="B19" sqref="B19"/>
    </sheetView>
  </sheetViews>
  <sheetFormatPr defaultRowHeight="12.75" x14ac:dyDescent="0.2"/>
  <cols>
    <col min="1" max="1" width="7.42578125" customWidth="1"/>
    <col min="2" max="2" width="5.5703125" customWidth="1"/>
    <col min="3" max="3" width="5.42578125" customWidth="1"/>
    <col min="4" max="4" width="12.7109375" customWidth="1"/>
    <col min="5" max="5" width="7.28515625" customWidth="1"/>
    <col min="7" max="7" width="9.85546875" customWidth="1"/>
    <col min="8" max="8" width="12.28515625" customWidth="1"/>
    <col min="9" max="9" width="16.140625" customWidth="1"/>
    <col min="11" max="11" width="7.5703125" customWidth="1"/>
    <col min="12" max="12" width="11.28515625" customWidth="1"/>
    <col min="13" max="13" width="12.7109375" customWidth="1"/>
    <col min="14" max="14" width="5.28515625" customWidth="1"/>
    <col min="15" max="15" width="3.85546875" customWidth="1"/>
    <col min="16" max="16" width="12.85546875" customWidth="1"/>
    <col min="21" max="21" width="16.7109375" bestFit="1" customWidth="1"/>
    <col min="29" max="29" width="11.42578125" customWidth="1"/>
  </cols>
  <sheetData>
    <row r="1" spans="1:13" ht="20.25" x14ac:dyDescent="0.3">
      <c r="A1" s="41" t="s">
        <v>20</v>
      </c>
    </row>
    <row r="3" spans="1:13" ht="15.75" x14ac:dyDescent="0.25">
      <c r="A3" s="43" t="s">
        <v>16</v>
      </c>
      <c r="B3" s="42"/>
      <c r="C3" s="42"/>
      <c r="D3" s="42"/>
      <c r="E3" s="2"/>
      <c r="F3" s="2"/>
      <c r="G3" s="2"/>
    </row>
    <row r="4" spans="1:13" ht="15.75" x14ac:dyDescent="0.25">
      <c r="B4" s="42" t="s">
        <v>26</v>
      </c>
      <c r="C4" s="42"/>
      <c r="D4" s="42"/>
      <c r="E4" s="2"/>
      <c r="F4" s="2"/>
      <c r="G4" s="2"/>
    </row>
    <row r="5" spans="1:13" ht="15.75" x14ac:dyDescent="0.25">
      <c r="B5" s="2"/>
      <c r="C5" s="2"/>
      <c r="D5" s="42" t="s">
        <v>18</v>
      </c>
      <c r="E5" s="2"/>
      <c r="F5" s="2"/>
      <c r="G5" s="2"/>
    </row>
    <row r="6" spans="1:13" x14ac:dyDescent="0.2">
      <c r="A6" s="46"/>
      <c r="B6" s="46"/>
      <c r="C6" s="47"/>
      <c r="D6" s="47"/>
      <c r="E6" s="47"/>
      <c r="F6" s="47"/>
      <c r="G6" s="15"/>
      <c r="H6" s="15"/>
    </row>
    <row r="7" spans="1:13" x14ac:dyDescent="0.2">
      <c r="A7" s="46"/>
      <c r="B7" s="46"/>
      <c r="C7" s="46"/>
      <c r="D7" s="46"/>
      <c r="E7" s="46"/>
      <c r="F7" s="47"/>
      <c r="G7" s="15"/>
    </row>
    <row r="8" spans="1:13" ht="15.75" x14ac:dyDescent="0.25">
      <c r="A8" s="48" t="s">
        <v>28</v>
      </c>
      <c r="B8" s="46"/>
      <c r="C8" s="46"/>
      <c r="D8" s="46"/>
      <c r="E8" s="49">
        <f>F8</f>
        <v>22</v>
      </c>
      <c r="F8" s="45">
        <v>22</v>
      </c>
      <c r="G8" s="21">
        <v>14</v>
      </c>
    </row>
    <row r="9" spans="1:13" x14ac:dyDescent="0.2">
      <c r="A9" s="46"/>
      <c r="B9" s="46"/>
      <c r="C9" s="46"/>
      <c r="D9" s="46"/>
      <c r="E9" s="46"/>
      <c r="F9" s="50"/>
      <c r="G9" s="31"/>
      <c r="H9" s="31"/>
    </row>
    <row r="10" spans="1:13" ht="15" x14ac:dyDescent="0.25">
      <c r="A10" s="48" t="s">
        <v>19</v>
      </c>
      <c r="B10" s="46"/>
      <c r="C10" s="47"/>
      <c r="D10" s="47"/>
      <c r="E10" s="46"/>
      <c r="F10" s="46"/>
    </row>
    <row r="11" spans="1:13" x14ac:dyDescent="0.2">
      <c r="A11" s="46"/>
      <c r="B11" s="46"/>
      <c r="C11" s="46"/>
      <c r="D11" s="46"/>
      <c r="E11" s="46"/>
      <c r="F11" s="46"/>
    </row>
    <row r="12" spans="1:13" ht="13.5" thickBot="1" x14ac:dyDescent="0.25">
      <c r="A12" s="46"/>
      <c r="B12" s="51" t="s">
        <v>0</v>
      </c>
      <c r="C12" s="52" t="s">
        <v>1</v>
      </c>
      <c r="D12" s="46"/>
      <c r="E12" s="46"/>
      <c r="F12" s="46"/>
    </row>
    <row r="13" spans="1:13" ht="15.75" x14ac:dyDescent="0.25">
      <c r="A13" s="53">
        <v>1</v>
      </c>
      <c r="B13" s="33">
        <v>1</v>
      </c>
      <c r="C13" s="34">
        <v>55</v>
      </c>
      <c r="D13" s="46"/>
      <c r="E13" s="54" t="s">
        <v>7</v>
      </c>
      <c r="F13" s="55"/>
      <c r="G13" s="3"/>
      <c r="H13" s="2"/>
    </row>
    <row r="14" spans="1:13" ht="15" thickBot="1" x14ac:dyDescent="0.25">
      <c r="A14" s="53">
        <v>2</v>
      </c>
      <c r="B14" s="35">
        <v>15</v>
      </c>
      <c r="C14" s="36">
        <v>53</v>
      </c>
      <c r="D14" s="46"/>
      <c r="E14" s="46"/>
      <c r="F14" s="46"/>
    </row>
    <row r="15" spans="1:13" ht="16.5" thickBot="1" x14ac:dyDescent="0.3">
      <c r="A15" s="53">
        <v>3</v>
      </c>
      <c r="B15" s="35">
        <v>32</v>
      </c>
      <c r="C15" s="36">
        <v>56</v>
      </c>
      <c r="D15" s="46"/>
      <c r="E15" s="46"/>
      <c r="F15" s="54" t="s">
        <v>3</v>
      </c>
      <c r="G15" s="37">
        <v>75</v>
      </c>
      <c r="J15" s="13" t="s">
        <v>8</v>
      </c>
      <c r="K15" s="12"/>
      <c r="L15" s="12"/>
      <c r="M15" s="67">
        <f>SUM(Sheet3!H4:H30)</f>
        <v>1913.6651539782615</v>
      </c>
    </row>
    <row r="16" spans="1:13" ht="15.75" thickBot="1" x14ac:dyDescent="0.25">
      <c r="A16" s="53">
        <v>4</v>
      </c>
      <c r="B16" s="35">
        <v>46</v>
      </c>
      <c r="C16" s="36">
        <v>59</v>
      </c>
      <c r="D16" s="46"/>
      <c r="E16" s="46"/>
      <c r="F16" s="56"/>
      <c r="G16" s="7"/>
    </row>
    <row r="17" spans="1:7" ht="16.5" thickBot="1" x14ac:dyDescent="0.3">
      <c r="A17" s="53">
        <v>5</v>
      </c>
      <c r="B17" s="35">
        <v>60</v>
      </c>
      <c r="C17" s="36">
        <v>63</v>
      </c>
      <c r="D17" s="46"/>
      <c r="E17" s="46"/>
      <c r="F17" s="54" t="s">
        <v>4</v>
      </c>
      <c r="G17" s="37">
        <v>-20</v>
      </c>
    </row>
    <row r="18" spans="1:7" ht="15.75" thickBot="1" x14ac:dyDescent="0.25">
      <c r="A18" s="53">
        <v>6</v>
      </c>
      <c r="B18" s="35">
        <v>74</v>
      </c>
      <c r="C18" s="36">
        <v>67</v>
      </c>
      <c r="D18" s="46"/>
      <c r="E18" s="46"/>
      <c r="F18" s="56"/>
      <c r="G18" s="7"/>
    </row>
    <row r="19" spans="1:7" ht="16.5" thickBot="1" x14ac:dyDescent="0.3">
      <c r="A19" s="53">
        <v>7</v>
      </c>
      <c r="B19" s="35">
        <v>91</v>
      </c>
      <c r="C19" s="36">
        <v>72</v>
      </c>
      <c r="D19" s="46"/>
      <c r="E19" s="46"/>
      <c r="F19" s="54" t="s">
        <v>5</v>
      </c>
      <c r="G19" s="37">
        <v>350</v>
      </c>
    </row>
    <row r="20" spans="1:7" ht="15.75" thickBot="1" x14ac:dyDescent="0.25">
      <c r="A20" s="53">
        <v>8</v>
      </c>
      <c r="B20" s="35">
        <v>105</v>
      </c>
      <c r="C20" s="36">
        <v>77</v>
      </c>
      <c r="D20" s="46"/>
      <c r="E20" s="46"/>
      <c r="F20" s="56"/>
      <c r="G20" s="7"/>
    </row>
    <row r="21" spans="1:7" ht="16.5" thickBot="1" x14ac:dyDescent="0.3">
      <c r="A21" s="53">
        <v>9</v>
      </c>
      <c r="B21" s="35">
        <v>121</v>
      </c>
      <c r="C21" s="36">
        <v>81</v>
      </c>
      <c r="D21" s="46"/>
      <c r="E21" s="46"/>
      <c r="F21" s="54" t="s">
        <v>6</v>
      </c>
      <c r="G21" s="37">
        <v>60</v>
      </c>
    </row>
    <row r="22" spans="1:7" ht="14.25" x14ac:dyDescent="0.2">
      <c r="A22" s="53">
        <v>10</v>
      </c>
      <c r="B22" s="35">
        <v>135</v>
      </c>
      <c r="C22" s="36">
        <v>84</v>
      </c>
      <c r="D22" s="46"/>
      <c r="E22" s="46"/>
      <c r="F22" s="46"/>
    </row>
    <row r="23" spans="1:7" ht="14.25" x14ac:dyDescent="0.2">
      <c r="A23" s="53">
        <f>IF(Sheet3!J14&lt;=nn,Sheet3!J13+1,"")</f>
        <v>11</v>
      </c>
      <c r="B23" s="35">
        <v>152</v>
      </c>
      <c r="C23" s="36">
        <v>89</v>
      </c>
      <c r="D23" s="46"/>
      <c r="E23" s="46"/>
      <c r="F23" s="46"/>
    </row>
    <row r="24" spans="1:7" ht="14.25" x14ac:dyDescent="0.2">
      <c r="A24" s="53">
        <f>IF(Sheet3!J15&lt;=nn,Sheet3!J14+1,"")</f>
        <v>12</v>
      </c>
      <c r="B24" s="35">
        <v>196</v>
      </c>
      <c r="C24" s="36">
        <v>98</v>
      </c>
      <c r="D24" s="46"/>
      <c r="E24" s="46"/>
      <c r="F24" s="46"/>
    </row>
    <row r="25" spans="1:7" ht="14.25" x14ac:dyDescent="0.2">
      <c r="A25" s="53">
        <f>IF(Sheet3!J16&lt;=nn,Sheet3!J15+1,"")</f>
        <v>13</v>
      </c>
      <c r="B25" s="35">
        <v>213</v>
      </c>
      <c r="C25" s="36">
        <v>99</v>
      </c>
      <c r="D25" s="46"/>
      <c r="E25" s="46"/>
      <c r="F25" s="46"/>
    </row>
    <row r="26" spans="1:7" ht="14.25" x14ac:dyDescent="0.2">
      <c r="A26" s="53">
        <f>IF(Sheet3!J17&lt;=nn,Sheet3!J16+1,"")</f>
        <v>14</v>
      </c>
      <c r="B26" s="35">
        <v>227</v>
      </c>
      <c r="C26" s="36">
        <v>98</v>
      </c>
      <c r="D26" s="46"/>
      <c r="E26" s="46"/>
      <c r="F26" s="46"/>
    </row>
    <row r="27" spans="1:7" ht="14.25" x14ac:dyDescent="0.2">
      <c r="A27" s="53">
        <f>IF(Sheet3!J18&lt;=nn,Sheet3!J17+1,"")</f>
        <v>15</v>
      </c>
      <c r="B27" s="35">
        <v>244</v>
      </c>
      <c r="C27" s="36">
        <v>94</v>
      </c>
      <c r="D27" s="46"/>
      <c r="E27" s="46"/>
      <c r="F27" s="46"/>
    </row>
    <row r="28" spans="1:7" ht="14.25" x14ac:dyDescent="0.2">
      <c r="A28" s="53">
        <f>IF(Sheet3!J19&lt;=nn,Sheet3!J18+1,"")</f>
        <v>16</v>
      </c>
      <c r="B28" s="35">
        <v>258</v>
      </c>
      <c r="C28" s="36">
        <v>90</v>
      </c>
      <c r="D28" s="46"/>
      <c r="E28" s="46"/>
      <c r="F28" s="46"/>
    </row>
    <row r="29" spans="1:7" ht="14.25" x14ac:dyDescent="0.2">
      <c r="A29" s="53">
        <f>IF(Sheet3!J20&lt;=nn,Sheet3!J19+1,"")</f>
        <v>17</v>
      </c>
      <c r="B29" s="35">
        <v>274</v>
      </c>
      <c r="C29" s="36">
        <v>85</v>
      </c>
      <c r="D29" s="46"/>
      <c r="E29" s="46"/>
      <c r="F29" s="46"/>
    </row>
    <row r="30" spans="1:7" ht="14.25" x14ac:dyDescent="0.2">
      <c r="A30" s="53">
        <f>IF(Sheet3!J21&lt;=nn,Sheet3!J20+1,"")</f>
        <v>18</v>
      </c>
      <c r="B30" s="35">
        <v>288</v>
      </c>
      <c r="C30" s="36">
        <v>80</v>
      </c>
      <c r="D30" s="46"/>
      <c r="E30" s="46"/>
      <c r="F30" s="46"/>
    </row>
    <row r="31" spans="1:7" ht="14.25" x14ac:dyDescent="0.2">
      <c r="A31" s="53">
        <f>IF(Sheet3!J22&lt;=nn,Sheet3!J21+1,"")</f>
        <v>19</v>
      </c>
      <c r="B31" s="35">
        <v>305</v>
      </c>
      <c r="C31" s="36">
        <v>72</v>
      </c>
      <c r="D31" s="46"/>
      <c r="E31" s="46"/>
      <c r="F31" s="46"/>
    </row>
    <row r="32" spans="1:7" ht="14.25" x14ac:dyDescent="0.2">
      <c r="A32" s="53">
        <f>IF(Sheet3!J23&lt;=nn,Sheet3!J22+1,"")</f>
        <v>20</v>
      </c>
      <c r="B32" s="35">
        <v>319</v>
      </c>
      <c r="C32" s="36">
        <v>66</v>
      </c>
      <c r="D32" s="46"/>
      <c r="E32" s="46"/>
      <c r="F32" s="46"/>
    </row>
    <row r="33" spans="1:21" ht="14.25" x14ac:dyDescent="0.2">
      <c r="A33" s="53">
        <f>IF(Sheet3!J24&lt;=nn,Sheet3!J23+1,"")</f>
        <v>21</v>
      </c>
      <c r="B33" s="35">
        <v>335</v>
      </c>
      <c r="C33" s="36">
        <v>61</v>
      </c>
      <c r="D33" s="46"/>
      <c r="E33" s="46"/>
      <c r="F33" s="46"/>
    </row>
    <row r="34" spans="1:21" ht="14.25" x14ac:dyDescent="0.2">
      <c r="A34" s="53">
        <f>IF(Sheet3!J25&lt;=nn,Sheet3!J24+1,"")</f>
        <v>22</v>
      </c>
      <c r="B34" s="35">
        <v>349</v>
      </c>
      <c r="C34" s="36">
        <v>58</v>
      </c>
      <c r="D34" s="46"/>
      <c r="E34" s="46"/>
      <c r="F34" s="46"/>
    </row>
    <row r="35" spans="1:21" ht="14.25" x14ac:dyDescent="0.2">
      <c r="A35" s="53" t="str">
        <f>IF(Sheet3!J26&lt;=nn,Sheet3!J25+1,"")</f>
        <v/>
      </c>
      <c r="B35" s="35"/>
      <c r="C35" s="36"/>
      <c r="D35" s="46"/>
      <c r="E35" s="46"/>
      <c r="F35" s="46"/>
    </row>
    <row r="36" spans="1:21" ht="14.25" x14ac:dyDescent="0.2">
      <c r="A36" s="53" t="str">
        <f>IF(Sheet3!J27&lt;=nn,Sheet3!J26+1,"")</f>
        <v/>
      </c>
      <c r="B36" s="35"/>
      <c r="C36" s="36"/>
      <c r="D36" s="46"/>
      <c r="E36" s="46"/>
      <c r="F36" s="46"/>
    </row>
    <row r="37" spans="1:21" ht="14.25" x14ac:dyDescent="0.2">
      <c r="A37" s="53" t="str">
        <f>IF(Sheet3!J28&lt;=nn,Sheet3!J27+1,"")</f>
        <v/>
      </c>
      <c r="B37" s="35"/>
      <c r="C37" s="36"/>
      <c r="D37" s="46"/>
      <c r="E37" s="46"/>
      <c r="F37" s="46"/>
    </row>
    <row r="38" spans="1:21" ht="14.25" x14ac:dyDescent="0.2">
      <c r="A38" s="53" t="str">
        <f>IF(Sheet3!J29&lt;=nn,Sheet3!J28+1,"")</f>
        <v/>
      </c>
      <c r="B38" s="35"/>
      <c r="C38" s="36"/>
      <c r="D38" s="46"/>
      <c r="E38" s="46"/>
      <c r="F38" s="46"/>
      <c r="T38" s="10"/>
      <c r="U38" s="11"/>
    </row>
    <row r="39" spans="1:21" ht="14.25" x14ac:dyDescent="0.2">
      <c r="A39" s="53" t="str">
        <f>IF(Sheet3!J30&lt;=nn,Sheet3!J29+1,"")</f>
        <v/>
      </c>
      <c r="B39" s="35"/>
      <c r="C39" s="36"/>
      <c r="D39" s="46"/>
      <c r="E39" s="46"/>
      <c r="F39" s="46"/>
      <c r="T39" s="10"/>
      <c r="U39" s="11"/>
    </row>
    <row r="40" spans="1:21" ht="14.25" x14ac:dyDescent="0.2">
      <c r="A40" s="53" t="str">
        <f>IF(Sheet3!J31&lt;=nn,Sheet3!J30+1,"")</f>
        <v/>
      </c>
      <c r="B40" s="35"/>
      <c r="C40" s="36"/>
      <c r="D40" s="46"/>
      <c r="E40" s="46"/>
      <c r="F40" s="46"/>
      <c r="T40" s="10"/>
      <c r="U40" s="11"/>
    </row>
    <row r="41" spans="1:21" ht="14.25" x14ac:dyDescent="0.2">
      <c r="A41" s="53" t="str">
        <f>IF(Sheet3!J32&lt;=nn,Sheet3!J31+1,"")</f>
        <v/>
      </c>
      <c r="B41" s="35"/>
      <c r="C41" s="36"/>
      <c r="D41" s="46"/>
      <c r="E41" s="46"/>
      <c r="F41" s="46"/>
      <c r="T41" s="10"/>
      <c r="U41" s="11"/>
    </row>
    <row r="42" spans="1:21" ht="15" thickBot="1" x14ac:dyDescent="0.25">
      <c r="A42" s="53" t="str">
        <f>IF(Sheet3!J33&lt;=nn,Sheet3!J32+1,"")</f>
        <v/>
      </c>
      <c r="B42" s="38"/>
      <c r="C42" s="39"/>
      <c r="D42" s="46"/>
      <c r="E42" s="46"/>
      <c r="F42" s="46"/>
      <c r="T42" s="10"/>
      <c r="U42" s="11"/>
    </row>
    <row r="43" spans="1:21" x14ac:dyDescent="0.2">
      <c r="F43" s="21"/>
      <c r="G43" s="21"/>
      <c r="H43" s="21"/>
      <c r="T43" s="10"/>
      <c r="U43" s="11"/>
    </row>
    <row r="44" spans="1:21" ht="15.75" x14ac:dyDescent="0.25">
      <c r="A44" s="44" t="s">
        <v>21</v>
      </c>
      <c r="C44" s="44"/>
      <c r="F44" s="21"/>
      <c r="G44" s="21"/>
      <c r="H44" s="21"/>
      <c r="T44" s="10"/>
      <c r="U44" s="11"/>
    </row>
    <row r="45" spans="1:21" ht="15.75" x14ac:dyDescent="0.25">
      <c r="D45" s="44" t="s">
        <v>22</v>
      </c>
      <c r="E45" s="44"/>
      <c r="F45" s="21"/>
      <c r="G45" s="21"/>
      <c r="H45" s="21"/>
      <c r="T45" s="10"/>
      <c r="U45" s="11"/>
    </row>
    <row r="46" spans="1:21" ht="15.75" x14ac:dyDescent="0.25">
      <c r="D46" s="44" t="s">
        <v>23</v>
      </c>
      <c r="E46" s="44"/>
      <c r="T46" s="10"/>
      <c r="U46" s="11"/>
    </row>
    <row r="47" spans="1:21" ht="15.75" x14ac:dyDescent="0.25">
      <c r="D47" s="44" t="s">
        <v>24</v>
      </c>
      <c r="E47" s="44"/>
      <c r="T47" s="10"/>
      <c r="U47" s="11"/>
    </row>
    <row r="48" spans="1:21" ht="15.75" x14ac:dyDescent="0.25">
      <c r="D48" s="44" t="s">
        <v>25</v>
      </c>
      <c r="E48" s="44"/>
      <c r="T48" s="10"/>
      <c r="U48" s="11"/>
    </row>
    <row r="49" spans="20:21" x14ac:dyDescent="0.2">
      <c r="T49" s="10"/>
      <c r="U49" s="11"/>
    </row>
    <row r="50" spans="20:21" x14ac:dyDescent="0.2">
      <c r="T50" s="10"/>
      <c r="U50" s="11"/>
    </row>
    <row r="51" spans="20:21" x14ac:dyDescent="0.2">
      <c r="T51" s="10"/>
      <c r="U51" s="11"/>
    </row>
    <row r="52" spans="20:21" x14ac:dyDescent="0.2">
      <c r="T52" s="10"/>
      <c r="U52" s="11"/>
    </row>
    <row r="53" spans="20:21" x14ac:dyDescent="0.2">
      <c r="T53" s="10"/>
      <c r="U53" s="11"/>
    </row>
  </sheetData>
  <sheetProtection sheet="1" objects="1" scenarios="1" selectLockedCells="1"/>
  <phoneticPr fontId="0" type="noConversion"/>
  <conditionalFormatting sqref="B23:B42">
    <cfRule type="expression" dxfId="1" priority="1" stopIfTrue="1">
      <formula>A23&gt;$E$8</formula>
    </cfRule>
  </conditionalFormatting>
  <conditionalFormatting sqref="C23:C42">
    <cfRule type="expression" dxfId="0" priority="2" stopIfTrue="1">
      <formula>A23&gt;$E$8</formula>
    </cfRule>
  </conditionalFormatting>
  <pageMargins left="0.75" right="0.75" top="1" bottom="1" header="0.5" footer="0.5"/>
  <pageSetup orientation="portrait" r:id="rId1"/>
  <headerFooter alignWithMargins="0"/>
  <drawing r:id="rId2"/>
  <legacyDrawing r:id="rId3"/>
  <controls>
    <mc:AlternateContent xmlns:mc="http://schemas.openxmlformats.org/markup-compatibility/2006">
      <mc:Choice Requires="x14">
        <control shapeId="2058" r:id="rId4" name="ScrollBar1">
          <controlPr defaultSize="0" autoLine="0" linkedCell="F8" r:id="rId5">
            <anchor moveWithCells="1">
              <from>
                <xdr:col>5</xdr:col>
                <xdr:colOff>9525</xdr:colOff>
                <xdr:row>7</xdr:row>
                <xdr:rowOff>0</xdr:rowOff>
              </from>
              <to>
                <xdr:col>7</xdr:col>
                <xdr:colOff>638175</xdr:colOff>
                <xdr:row>8</xdr:row>
                <xdr:rowOff>28575</xdr:rowOff>
              </to>
            </anchor>
          </controlPr>
        </control>
      </mc:Choice>
      <mc:Fallback>
        <control shapeId="2058" r:id="rId4" name="ScrollBar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4"/>
  <sheetViews>
    <sheetView workbookViewId="0">
      <selection activeCell="H37" sqref="H37"/>
    </sheetView>
  </sheetViews>
  <sheetFormatPr defaultRowHeight="12.75" x14ac:dyDescent="0.2"/>
  <sheetData>
    <row r="1" spans="1:10" x14ac:dyDescent="0.2">
      <c r="A1" s="17" t="s">
        <v>9</v>
      </c>
      <c r="B1" s="18"/>
      <c r="C1" s="18"/>
      <c r="D1" s="19"/>
      <c r="F1" t="s">
        <v>10</v>
      </c>
    </row>
    <row r="2" spans="1:10" x14ac:dyDescent="0.2">
      <c r="A2" s="20"/>
      <c r="B2" s="21"/>
      <c r="C2" s="21"/>
      <c r="D2" s="22"/>
    </row>
    <row r="3" spans="1:10" x14ac:dyDescent="0.2">
      <c r="A3" s="23" t="s">
        <v>2</v>
      </c>
      <c r="B3" s="21"/>
      <c r="C3" s="21"/>
      <c r="D3" s="22"/>
      <c r="F3" s="1" t="s">
        <v>2</v>
      </c>
      <c r="G3" s="1"/>
    </row>
    <row r="4" spans="1:10" ht="15" x14ac:dyDescent="0.25">
      <c r="A4" s="24">
        <f>Sine!$H$12+Sine!$H$14*SIN(2*3.14159/Sine!$H$16*(Sine!B12-Sine!$H$18))</f>
        <v>60.009241591702789</v>
      </c>
      <c r="B4" s="25">
        <f>Sine!C12-Sheet3!A4</f>
        <v>-5.0092415917027893</v>
      </c>
      <c r="C4" s="26">
        <f t="shared" ref="C4:C13" si="0">B4^2</f>
        <v>25.092501324045095</v>
      </c>
      <c r="D4" s="22"/>
      <c r="F4" s="8">
        <f>Cosine!$G$15+Cosine!$G$17*COS(2*3.14159/Cosine!$G$19*(Cosine!B13-Cosine!$G$21))</f>
        <v>65.207986959145686</v>
      </c>
      <c r="G4" s="10">
        <f>Cosine!C13-Sheet3!F4</f>
        <v>-10.207986959145686</v>
      </c>
      <c r="H4" s="14">
        <f t="shared" ref="H4:H13" si="1">G4^2</f>
        <v>104.20299775808839</v>
      </c>
      <c r="J4">
        <v>1</v>
      </c>
    </row>
    <row r="5" spans="1:10" ht="15" x14ac:dyDescent="0.25">
      <c r="A5" s="24">
        <f>Sine!$H$12+Sine!$H$14*SIN(2*3.14159/Sine!$H$16*(Sine!B13-Sine!$H$18))</f>
        <v>60.638463201189197</v>
      </c>
      <c r="B5" s="25">
        <f>Sine!C13-Sheet3!A5</f>
        <v>-7.6384632011891966</v>
      </c>
      <c r="C5" s="26">
        <f t="shared" si="0"/>
        <v>58.346120075921512</v>
      </c>
      <c r="D5" s="22"/>
      <c r="F5" s="8">
        <f>Cosine!$G$15+Cosine!$G$17*COS(2*3.14159/Cosine!$G$19*(Cosine!B14-Cosine!$G$21))</f>
        <v>61.178737156260404</v>
      </c>
      <c r="G5" s="10">
        <f>Cosine!C14-Sheet3!F5</f>
        <v>-8.1787371562604037</v>
      </c>
      <c r="H5" s="14">
        <f t="shared" si="1"/>
        <v>66.891741471194521</v>
      </c>
      <c r="J5">
        <v>2</v>
      </c>
    </row>
    <row r="6" spans="1:10" ht="15" x14ac:dyDescent="0.25">
      <c r="A6" s="24">
        <f>Sine!$H$12+Sine!$H$14*SIN(2*3.14159/Sine!$H$16*(Sine!B14-Sine!$H$18))</f>
        <v>63.469798755327119</v>
      </c>
      <c r="B6" s="25">
        <f>Sine!C14-Sheet3!A6</f>
        <v>-7.469798755327119</v>
      </c>
      <c r="C6" s="26">
        <f t="shared" si="0"/>
        <v>55.797893445086579</v>
      </c>
      <c r="D6" s="22"/>
      <c r="F6" s="8">
        <f>Cosine!$G$15+Cosine!$G$17*COS(2*3.14159/Cosine!$G$19*(Cosine!B15-Cosine!$G$21))</f>
        <v>57.473862308319084</v>
      </c>
      <c r="G6" s="10">
        <f>Cosine!C15-Sheet3!F6</f>
        <v>-1.4738623083190845</v>
      </c>
      <c r="H6" s="14">
        <f t="shared" si="1"/>
        <v>2.17227010388366</v>
      </c>
      <c r="J6">
        <v>3</v>
      </c>
    </row>
    <row r="7" spans="1:10" ht="15" x14ac:dyDescent="0.25">
      <c r="A7" s="24">
        <f>Sine!$H$12+Sine!$H$14*SIN(2*3.14159/Sine!$H$16*(Sine!B15-Sine!$H$18))</f>
        <v>67.282789402659404</v>
      </c>
      <c r="B7" s="25">
        <f>Sine!C15-Sheet3!A7</f>
        <v>-8.2827894026594038</v>
      </c>
      <c r="C7" s="26">
        <f t="shared" si="0"/>
        <v>68.604600288806921</v>
      </c>
      <c r="D7" s="22"/>
      <c r="F7" s="8">
        <f>Cosine!$G$15+Cosine!$G$17*COS(2*3.14159/Cosine!$G$19*(Cosine!B16-Cosine!$G$21))</f>
        <v>55.628335721554301</v>
      </c>
      <c r="G7" s="10">
        <f>Cosine!C16-Sheet3!F7</f>
        <v>3.3716642784456994</v>
      </c>
      <c r="H7" s="14">
        <f t="shared" si="1"/>
        <v>11.368120006546759</v>
      </c>
      <c r="J7">
        <v>4</v>
      </c>
    </row>
    <row r="8" spans="1:10" ht="15" x14ac:dyDescent="0.25">
      <c r="A8" s="24">
        <f>Sine!$H$12+Sine!$H$14*SIN(2*3.14159/Sine!$H$16*(Sine!B16-Sine!$H$18))</f>
        <v>72.112889190732986</v>
      </c>
      <c r="B8" s="25">
        <f>Sine!C16-Sheet3!A8</f>
        <v>-9.1128891907329859</v>
      </c>
      <c r="C8" s="26">
        <f t="shared" si="0"/>
        <v>83.044749402578091</v>
      </c>
      <c r="D8" s="22"/>
      <c r="F8" s="8">
        <f>Cosine!$G$15+Cosine!$G$17*COS(2*3.14159/Cosine!$G$19*(Cosine!B17-Cosine!$G$21))</f>
        <v>55</v>
      </c>
      <c r="G8" s="10">
        <f>Cosine!C17-Sheet3!F8</f>
        <v>8</v>
      </c>
      <c r="H8" s="14">
        <f t="shared" si="1"/>
        <v>64</v>
      </c>
      <c r="J8">
        <v>5</v>
      </c>
    </row>
    <row r="9" spans="1:10" ht="15" x14ac:dyDescent="0.25">
      <c r="A9" s="24">
        <f>Sine!$H$12+Sine!$H$14*SIN(2*3.14159/Sine!$H$16*(Sine!B17-Sine!$H$18))</f>
        <v>77.573791813810516</v>
      </c>
      <c r="B9" s="25">
        <f>Sine!C17-Sheet3!A9</f>
        <v>-10.573791813810516</v>
      </c>
      <c r="C9" s="26">
        <f t="shared" si="0"/>
        <v>111.80507332180628</v>
      </c>
      <c r="D9" s="22"/>
      <c r="F9" s="8">
        <f>Cosine!$G$15+Cosine!$G$17*COS(2*3.14159/Cosine!$G$19*(Cosine!B18-Cosine!$G$21))</f>
        <v>55.628335721554301</v>
      </c>
      <c r="G9" s="10">
        <f>Cosine!C18-Sheet3!F9</f>
        <v>11.371664278445699</v>
      </c>
      <c r="H9" s="14">
        <f t="shared" si="1"/>
        <v>129.31474846167794</v>
      </c>
      <c r="J9">
        <v>6</v>
      </c>
    </row>
    <row r="10" spans="1:10" ht="15" x14ac:dyDescent="0.25">
      <c r="A10" s="24">
        <f>Sine!$H$12+Sine!$H$14*SIN(2*3.14159/Sine!$H$16*(Sine!B18-Sine!$H$18))</f>
        <v>84.422181537463999</v>
      </c>
      <c r="B10" s="25">
        <f>Sine!C18-Sheet3!A10</f>
        <v>-12.422181537463999</v>
      </c>
      <c r="C10" s="26">
        <f t="shared" si="0"/>
        <v>154.31059414971145</v>
      </c>
      <c r="D10" s="22"/>
      <c r="F10" s="8">
        <f>Cosine!$G$15+Cosine!$G$17*COS(2*3.14159/Cosine!$G$19*(Cosine!B19-Cosine!$G$21))</f>
        <v>58.017926669546398</v>
      </c>
      <c r="G10" s="10">
        <f>Cosine!C19-Sheet3!F10</f>
        <v>13.982073330453602</v>
      </c>
      <c r="H10" s="14">
        <f t="shared" si="1"/>
        <v>195.49837461818188</v>
      </c>
      <c r="J10">
        <v>7</v>
      </c>
    </row>
    <row r="11" spans="1:10" ht="15" x14ac:dyDescent="0.25">
      <c r="A11" s="24">
        <f>Sine!$H$12+Sine!$H$14*SIN(2*3.14159/Sine!$H$16*(Sine!B19-Sine!$H$18))</f>
        <v>89.706031766242489</v>
      </c>
      <c r="B11" s="25">
        <f>Sine!C19-Sheet3!A11</f>
        <v>-12.706031766242489</v>
      </c>
      <c r="C11" s="26">
        <f t="shared" si="0"/>
        <v>161.44324324476324</v>
      </c>
      <c r="D11" s="22"/>
      <c r="F11" s="8">
        <f>Cosine!$G$15+Cosine!$G$17*COS(2*3.14159/Cosine!$G$19*(Cosine!B20-Cosine!$G$21))</f>
        <v>61.178737156260404</v>
      </c>
      <c r="G11" s="10">
        <f>Cosine!C20-Sheet3!F11</f>
        <v>15.821262843739596</v>
      </c>
      <c r="H11" s="14">
        <f t="shared" si="1"/>
        <v>250.31235797069513</v>
      </c>
      <c r="J11">
        <v>8</v>
      </c>
    </row>
    <row r="12" spans="1:10" ht="15" x14ac:dyDescent="0.25">
      <c r="A12" s="24">
        <f>Sine!$H$12+Sine!$H$14*SIN(2*3.14159/Sine!$H$16*(Sine!B20-Sine!$H$18))</f>
        <v>94.772134083068622</v>
      </c>
      <c r="B12" s="25">
        <f>Sine!C20-Sheet3!A12</f>
        <v>-13.772134083068622</v>
      </c>
      <c r="C12" s="26">
        <f t="shared" si="0"/>
        <v>189.67167720202039</v>
      </c>
      <c r="D12" s="22"/>
      <c r="F12" s="8">
        <f>Cosine!$G$15+Cosine!$G$17*COS(2*3.14159/Cosine!$G$19*(Cosine!B21-Cosine!$G$21))</f>
        <v>65.840288712793452</v>
      </c>
      <c r="G12" s="10">
        <f>Cosine!C21-Sheet3!F12</f>
        <v>15.159711287206548</v>
      </c>
      <c r="H12" s="14">
        <f t="shared" si="1"/>
        <v>229.81684631145762</v>
      </c>
      <c r="J12">
        <v>9</v>
      </c>
    </row>
    <row r="13" spans="1:10" ht="15" x14ac:dyDescent="0.25">
      <c r="A13" s="24">
        <f>Sine!$H$12+Sine!$H$14*SIN(2*3.14159/Sine!$H$16*(Sine!B21-Sine!$H$18))</f>
        <v>97.956082497936109</v>
      </c>
      <c r="B13" s="25">
        <f>Sine!C21-Sheet3!A13</f>
        <v>-13.956082497936109</v>
      </c>
      <c r="C13" s="26">
        <f t="shared" si="0"/>
        <v>194.77223868919859</v>
      </c>
      <c r="D13" s="22"/>
      <c r="F13" s="8">
        <f>Cosine!$G$15+Cosine!$G$17*COS(2*3.14159/Cosine!$G$19*(Cosine!B22-Cosine!$G$21))</f>
        <v>70.549559146087248</v>
      </c>
      <c r="G13" s="10">
        <f>Cosine!C22-Sheet3!F13</f>
        <v>13.450440853912752</v>
      </c>
      <c r="H13" s="14">
        <f t="shared" si="1"/>
        <v>180.9143591646052</v>
      </c>
      <c r="J13">
        <v>10</v>
      </c>
    </row>
    <row r="14" spans="1:10" ht="15" x14ac:dyDescent="0.25">
      <c r="A14" s="24">
        <f>Sine!$H$12+Sine!$H$14*SIN(2*3.14159/Sine!$H$16*(Sine!B22-Sine!$H$18))</f>
        <v>99.875857201177865</v>
      </c>
      <c r="B14" s="25">
        <f>IF(Sine!C22="","",Sine!C22-Sheet3!A14)</f>
        <v>-10.875857201177865</v>
      </c>
      <c r="C14" s="26">
        <f>IF(Sine!C22="","",B14^2)</f>
        <v>118.28426986041244</v>
      </c>
      <c r="D14" s="22"/>
      <c r="F14" s="8">
        <f>Cosine!$G$15+Cosine!$G$17*COS(2*3.14159/Cosine!$G$19*(Cosine!B23-Cosine!$G$21))</f>
        <v>76.613891661892012</v>
      </c>
      <c r="G14" s="10">
        <f>IF(Cosine!C23="","",Cosine!C23-Sheet3!F14)</f>
        <v>12.386108338107988</v>
      </c>
      <c r="H14" s="14">
        <f>IF(Cosine!C23="","",G14^2)</f>
        <v>153.41567976334824</v>
      </c>
      <c r="J14">
        <v>11</v>
      </c>
    </row>
    <row r="15" spans="1:10" ht="15" x14ac:dyDescent="0.25">
      <c r="A15" s="24">
        <f>Sine!$H$12+Sine!$H$14*SIN(2*3.14159/Sine!$H$16*(Sine!B23-Sine!$H$18))</f>
        <v>94.213641109907755</v>
      </c>
      <c r="B15" s="25">
        <f>IF(Sine!C23="","",Sine!C23-Sheet3!A15)</f>
        <v>3.7863588900922451</v>
      </c>
      <c r="C15" s="26">
        <f>IF(Sine!C23="","",B15^2)</f>
        <v>14.336513644580579</v>
      </c>
      <c r="D15" s="22"/>
      <c r="F15" s="8">
        <f>Cosine!$G$15+Cosine!$G$17*COS(2*3.14159/Cosine!$G$19*(Cosine!B24-Cosine!$G$21))</f>
        <v>90.295188946182719</v>
      </c>
      <c r="G15" s="10">
        <f>IF(Cosine!C24="","",Cosine!C24-Sheet3!F15)</f>
        <v>7.7048110538172807</v>
      </c>
      <c r="H15" s="14">
        <f>IF(Cosine!C24="","",G15^2)</f>
        <v>59.364113375024957</v>
      </c>
      <c r="J15">
        <v>12</v>
      </c>
    </row>
    <row r="16" spans="1:10" ht="15" x14ac:dyDescent="0.25">
      <c r="A16" s="24">
        <f>Sine!$H$12+Sine!$H$14*SIN(2*3.14159/Sine!$H$16*(Sine!B24-Sine!$H$18))</f>
        <v>88.62550487115081</v>
      </c>
      <c r="B16" s="25">
        <f>IF(Sine!C24="","",Sine!C24-Sheet3!A16)</f>
        <v>10.37449512884919</v>
      </c>
      <c r="C16" s="26">
        <f>IF(Sine!C24="","",B16^2)</f>
        <v>107.63014917851558</v>
      </c>
      <c r="D16" s="22"/>
      <c r="F16" s="8">
        <f>Cosine!$G$15+Cosine!$G$17*COS(2*3.14159/Cosine!$G$19*(Cosine!B25-Cosine!$G$21))</f>
        <v>93.460351497629688</v>
      </c>
      <c r="G16" s="10">
        <f>IF(Cosine!C25="","",Cosine!C25-Sheet3!F16)</f>
        <v>5.5396485023703121</v>
      </c>
      <c r="H16" s="14">
        <f>IF(Cosine!C25="","",G16^2)</f>
        <v>30.687705529813641</v>
      </c>
      <c r="J16">
        <v>13</v>
      </c>
    </row>
    <row r="17" spans="1:10" ht="15" x14ac:dyDescent="0.25">
      <c r="A17" s="24">
        <f>Sine!$H$12+Sine!$H$14*SIN(2*3.14159/Sine!$H$16*(Sine!B25-Sine!$H$18))</f>
        <v>83.228792393881122</v>
      </c>
      <c r="B17" s="25">
        <f>IF(Sine!C25="","",Sine!C25-Sheet3!A17)</f>
        <v>14.771207606118878</v>
      </c>
      <c r="C17" s="26">
        <f>IF(Sine!C25="","",B17^2)</f>
        <v>218.18857414306419</v>
      </c>
      <c r="D17" s="22"/>
      <c r="F17" s="8">
        <f>Cosine!$G$15+Cosine!$G$17*COS(2*3.14159/Cosine!$G$19*(Cosine!B26-Cosine!$G$21))</f>
        <v>94.794092425797089</v>
      </c>
      <c r="G17" s="10">
        <f>IF(Cosine!C26="","",Cosine!C26-Sheet3!F17)</f>
        <v>3.2059075742029108</v>
      </c>
      <c r="H17" s="14">
        <f>IF(Cosine!C26="","",G17^2)</f>
        <v>10.277843374331592</v>
      </c>
      <c r="J17">
        <v>14</v>
      </c>
    </row>
    <row r="18" spans="1:10" ht="15" x14ac:dyDescent="0.25">
      <c r="A18" s="24">
        <f>Sine!$H$12+Sine!$H$14*SIN(2*3.14159/Sine!$H$16*(Sine!B26-Sine!$H$18))</f>
        <v>76.371953463353591</v>
      </c>
      <c r="B18" s="25">
        <f>IF(Sine!C26="","",Sine!C26-Sheet3!A18)</f>
        <v>17.628046536646409</v>
      </c>
      <c r="C18" s="26">
        <f>IF(Sine!C26="","",B18^2)</f>
        <v>310.74802469817143</v>
      </c>
      <c r="D18" s="22"/>
      <c r="F18" s="8">
        <f>Cosine!$G$15+Cosine!$G$17*COS(2*3.14159/Cosine!$G$19*(Cosine!B27-Cosine!$G$21))</f>
        <v>94.739535370367548</v>
      </c>
      <c r="G18" s="10">
        <f>IF(Cosine!C27="","",Cosine!C27-Sheet3!F18)</f>
        <v>-0.73953537036754824</v>
      </c>
      <c r="H18" s="14">
        <f>IF(Cosine!C27="","",G18^2)</f>
        <v>0.5469125640246667</v>
      </c>
      <c r="J18">
        <v>15</v>
      </c>
    </row>
    <row r="19" spans="1:10" ht="15" x14ac:dyDescent="0.25">
      <c r="A19" s="24">
        <f>Sine!$H$12+Sine!$H$14*SIN(2*3.14159/Sine!$H$16*(Sine!B27-Sine!$H$18))</f>
        <v>71.010656740440183</v>
      </c>
      <c r="B19" s="25">
        <f>IF(Sine!C27="","",Sine!C27-Sheet3!A19)</f>
        <v>18.989343259559817</v>
      </c>
      <c r="C19" s="26">
        <f>IF(Sine!C27="","",B19^2)</f>
        <v>360.59515742938987</v>
      </c>
      <c r="D19" s="22"/>
      <c r="F19" s="8">
        <f>Cosine!$G$15+Cosine!$G$17*COS(2*3.14159/Cosine!$G$19*(Cosine!B28-Cosine!$G$21))</f>
        <v>93.319283962283535</v>
      </c>
      <c r="G19" s="10">
        <f>IF(Cosine!C28="","",Cosine!C28-Sheet3!F19)</f>
        <v>-3.3192839622835351</v>
      </c>
      <c r="H19" s="14">
        <f>IF(Cosine!C28="","",G19^2)</f>
        <v>11.017646022272684</v>
      </c>
      <c r="J19">
        <v>16</v>
      </c>
    </row>
    <row r="20" spans="1:10" ht="15" x14ac:dyDescent="0.25">
      <c r="A20" s="24">
        <f>Sine!$H$12+Sine!$H$14*SIN(2*3.14159/Sine!$H$16*(Sine!B28-Sine!$H$18))</f>
        <v>65.78643356372487</v>
      </c>
      <c r="B20" s="25">
        <f>IF(Sine!C28="","",Sine!C28-Sheet3!A20)</f>
        <v>19.21356643627513</v>
      </c>
      <c r="C20" s="26">
        <f>IF(Sine!C28="","",B20^2)</f>
        <v>369.16113520115817</v>
      </c>
      <c r="D20" s="22"/>
      <c r="F20" s="8">
        <f>Cosine!$G$15+Cosine!$G$17*COS(2*3.14159/Cosine!$G$19*(Cosine!B29-Cosine!$G$21))</f>
        <v>90.295257335971883</v>
      </c>
      <c r="G20" s="10">
        <f>IF(Cosine!C29="","",Cosine!C29-Sheet3!F20)</f>
        <v>-5.2952573359718826</v>
      </c>
      <c r="H20" s="14">
        <f>IF(Cosine!C29="","",G20^2)</f>
        <v>28.039750254164041</v>
      </c>
      <c r="J20">
        <v>17</v>
      </c>
    </row>
    <row r="21" spans="1:10" ht="15" x14ac:dyDescent="0.25">
      <c r="A21" s="24">
        <f>Sine!$H$12+Sine!$H$14*SIN(2*3.14159/Sine!$H$16*(Sine!B29-Sine!$H$18))</f>
        <v>62.415638598918832</v>
      </c>
      <c r="B21" s="25">
        <f>IF(Sine!C29="","",Sine!C29-Sheet3!A21)</f>
        <v>17.584361401081168</v>
      </c>
      <c r="C21" s="26">
        <f>IF(Sine!C29="","",B21^2)</f>
        <v>309.20976588383326</v>
      </c>
      <c r="D21" s="22"/>
      <c r="F21" s="8">
        <f>Cosine!$G$15+Cosine!$G$17*COS(2*3.14159/Cosine!$G$19*(Cosine!B30-Cosine!$G$21))</f>
        <v>86.610055341963459</v>
      </c>
      <c r="G21" s="10">
        <f>IF(Cosine!C30="","",Cosine!C30-Sheet3!F21)</f>
        <v>-6.6100553419634593</v>
      </c>
      <c r="H21" s="14">
        <f>IF(Cosine!C30="","",G21^2)</f>
        <v>43.692831623819664</v>
      </c>
      <c r="J21">
        <v>18</v>
      </c>
    </row>
    <row r="22" spans="1:10" ht="15" x14ac:dyDescent="0.25">
      <c r="A22" s="24">
        <f>Sine!$H$12+Sine!$H$14*SIN(2*3.14159/Sine!$H$16*(Sine!B30-Sine!$H$18))</f>
        <v>60.230645179535543</v>
      </c>
      <c r="B22" s="25">
        <f>IF(Sine!C30="","",Sine!C30-Sheet3!A22)</f>
        <v>11.769354820464457</v>
      </c>
      <c r="C22" s="26">
        <f>IF(Sine!C30="","",B22^2)</f>
        <v>138.51771288998995</v>
      </c>
      <c r="D22" s="22"/>
      <c r="F22" s="8">
        <f>Cosine!$G$15+Cosine!$G$17*COS(2*3.14159/Cosine!$G$19*(Cosine!B31-Cosine!$G$21))</f>
        <v>81.18041055144451</v>
      </c>
      <c r="G22" s="10">
        <f>IF(Cosine!C31="","",Cosine!C31-Sheet3!F22)</f>
        <v>-9.1804105514445098</v>
      </c>
      <c r="H22" s="14">
        <f>IF(Cosine!C31="","",G22^2)</f>
        <v>84.279937893073694</v>
      </c>
      <c r="J22">
        <v>19</v>
      </c>
    </row>
    <row r="23" spans="1:10" ht="15" x14ac:dyDescent="0.25">
      <c r="A23" s="24">
        <f>IF(Sine!C31="","",Sine!$H$12+Sine!$H$14*SIN(2*3.14159/Sine!$H$16*(Sine!B31-Sine!$H$18)))</f>
        <v>60.17330371788826</v>
      </c>
      <c r="B23" s="25">
        <f>IF(Sine!C31="","",Sine!C31-Sheet3!A23)</f>
        <v>5.8266962821117403</v>
      </c>
      <c r="C23" s="26">
        <f>IF(Sine!C31="","",B23^2)</f>
        <v>33.950389563974774</v>
      </c>
      <c r="D23" s="22"/>
      <c r="F23" s="9">
        <f>IF(Cosine!C32="","",Cosine!$G$15+Cosine!$G$17*COS(2*3.14159/Cosine!$G$19*(Cosine!B32-Cosine!$G$21)))</f>
        <v>76.255888781841364</v>
      </c>
      <c r="G23" s="10">
        <f>IF(Cosine!C32="","",Cosine!C32-Sheet3!F23)</f>
        <v>-10.255888781841364</v>
      </c>
      <c r="H23" s="14">
        <f>IF(Cosine!C32="","",G23^2)</f>
        <v>105.18325470549954</v>
      </c>
      <c r="J23">
        <v>20</v>
      </c>
    </row>
    <row r="24" spans="1:10" ht="15" x14ac:dyDescent="0.25">
      <c r="A24" s="24">
        <f>IF(Sine!C32="","",Sine!$H$12+Sine!$H$14*SIN(2*3.14159/Sine!$H$16*(Sine!B32-Sine!$H$18)))</f>
        <v>62.043870757210016</v>
      </c>
      <c r="B24" s="25">
        <f>IF(Sine!C32="","",Sine!C32-Sheet3!A24)</f>
        <v>-1.0438707572100157</v>
      </c>
      <c r="C24" s="26">
        <f>IF(Sine!C32="","",B24^2)</f>
        <v>1.0896661577582114</v>
      </c>
      <c r="D24" s="22"/>
      <c r="F24" s="9">
        <f>IF(Cosine!C33="","",Cosine!$G$15+Cosine!$G$17*COS(2*3.14159/Cosine!$G$19*(Cosine!B33-Cosine!$G$21)))</f>
        <v>70.549662628473342</v>
      </c>
      <c r="G24" s="10">
        <f>IF(Cosine!C33="","",Cosine!C33-Sheet3!F24)</f>
        <v>-9.5496626284733424</v>
      </c>
      <c r="H24" s="14">
        <f>IF(Cosine!C33="","",G24^2)</f>
        <v>91.196056317660393</v>
      </c>
      <c r="J24">
        <v>21</v>
      </c>
    </row>
    <row r="25" spans="1:10" ht="15" x14ac:dyDescent="0.25">
      <c r="A25" s="24">
        <f>IF(Sine!C33="","",Sine!$H$12+Sine!$H$14*SIN(2*3.14159/Sine!$H$16*(Sine!B33-Sine!$H$18)))</f>
        <v>65.227794361860859</v>
      </c>
      <c r="B25" s="25">
        <f>IF(Sine!C33="","",Sine!C33-Sheet3!A25)</f>
        <v>-7.2277943618608589</v>
      </c>
      <c r="C25" s="26">
        <f>IF(Sine!C33="","",B25^2)</f>
        <v>52.241011337347622</v>
      </c>
      <c r="D25" s="22"/>
      <c r="F25" s="9">
        <f>IF(Cosine!C34="","",Cosine!$G$15+Cosine!$G$17*COS(2*3.14159/Cosine!$G$19*(Cosine!B34-Cosine!$G$21)))</f>
        <v>65.840383070290443</v>
      </c>
      <c r="G25" s="10">
        <f>IF(Cosine!C34="","",Cosine!C34-Sheet3!F25)</f>
        <v>-7.8403830702904429</v>
      </c>
      <c r="H25" s="14">
        <f>IF(Cosine!C34="","",G25^2)</f>
        <v>61.471606688896991</v>
      </c>
      <c r="J25">
        <v>22</v>
      </c>
    </row>
    <row r="26" spans="1:10" ht="15" x14ac:dyDescent="0.25">
      <c r="A26" s="24" t="str">
        <f>IF(Sine!C34="","",Sine!$H$12+Sine!$H$14*SIN(2*3.14159/Sine!$H$16*(Sine!B34-Sine!$H$18)))</f>
        <v/>
      </c>
      <c r="B26" s="25" t="str">
        <f>IF(Sine!C34="","",Sine!C34-Sheet3!A26)</f>
        <v/>
      </c>
      <c r="C26" s="26" t="str">
        <f>IF(Sine!C34="","",B26^2)</f>
        <v/>
      </c>
      <c r="D26" s="22"/>
      <c r="F26" s="9" t="str">
        <f>IF(Cosine!C35="","",Cosine!$G$15+Cosine!$G$17*COS(2*3.14159/Cosine!$G$19*(Cosine!B35-Cosine!$G$21)))</f>
        <v/>
      </c>
      <c r="G26" s="10" t="str">
        <f>IF(Cosine!C35="","",Cosine!C35-Sheet3!F26)</f>
        <v/>
      </c>
      <c r="H26" s="14" t="str">
        <f>IF(Cosine!C35="","",G26^2)</f>
        <v/>
      </c>
      <c r="J26">
        <v>23</v>
      </c>
    </row>
    <row r="27" spans="1:10" ht="15" x14ac:dyDescent="0.25">
      <c r="A27" s="24" t="str">
        <f>IF(Sine!C35="","",Sine!$H$12+Sine!$H$14*SIN(2*3.14159/Sine!$H$16*(Sine!B35-Sine!$H$18)))</f>
        <v/>
      </c>
      <c r="B27" s="25" t="str">
        <f>IF(Sine!C35="","",Sine!C35-Sheet3!A27)</f>
        <v/>
      </c>
      <c r="C27" s="26" t="str">
        <f>IF(Sine!C35="","",B27^2)</f>
        <v/>
      </c>
      <c r="D27" s="22"/>
      <c r="F27" s="9" t="str">
        <f>IF(Cosine!C36="","",Cosine!$G$15+Cosine!$G$17*COS(2*3.14159/Cosine!$G$19*(Cosine!B36-Cosine!$G$21)))</f>
        <v/>
      </c>
      <c r="G27" s="10" t="str">
        <f>IF(Cosine!C36="","",Cosine!C36-Sheet3!F27)</f>
        <v/>
      </c>
      <c r="H27" s="14" t="str">
        <f>IF(Cosine!C36="","",G27^2)</f>
        <v/>
      </c>
      <c r="J27">
        <v>24</v>
      </c>
    </row>
    <row r="28" spans="1:10" ht="15" x14ac:dyDescent="0.25">
      <c r="A28" s="24" t="str">
        <f>IF(Sine!C36="","",Sine!$H$12+Sine!$H$14*SIN(2*3.14159/Sine!$H$16*(Sine!B36-Sine!$H$18)))</f>
        <v/>
      </c>
      <c r="B28" s="25" t="str">
        <f>IF(Sine!C36="","",Sine!C36-Sheet3!A28)</f>
        <v/>
      </c>
      <c r="C28" s="26" t="str">
        <f>IF(Sine!C36="","",B28^2)</f>
        <v/>
      </c>
      <c r="D28" s="22"/>
      <c r="F28" s="9" t="str">
        <f>IF(Cosine!C37="","",Cosine!$G$15+Cosine!$G$17*COS(2*3.14159/Cosine!$G$19*(Cosine!B37-Cosine!$G$21)))</f>
        <v/>
      </c>
      <c r="G28" s="10" t="str">
        <f>IF(Cosine!C37="","",Cosine!C37-Sheet3!F28)</f>
        <v/>
      </c>
      <c r="H28" s="14" t="str">
        <f>IF(Cosine!C37="","",G28^2)</f>
        <v/>
      </c>
      <c r="J28">
        <v>25</v>
      </c>
    </row>
    <row r="29" spans="1:10" ht="15" x14ac:dyDescent="0.25">
      <c r="A29" s="24" t="str">
        <f>IF(Sine!C37="","",Sine!$H$12+Sine!$H$14*SIN(2*3.14159/Sine!$H$16*(Sine!B37-Sine!$H$18)))</f>
        <v/>
      </c>
      <c r="B29" s="25" t="str">
        <f>IF(Sine!C37="","",Sine!C37-Sheet3!A29)</f>
        <v/>
      </c>
      <c r="C29" s="26" t="str">
        <f>IF(Sine!C37="","",B29^2)</f>
        <v/>
      </c>
      <c r="D29" s="22"/>
      <c r="F29" s="9" t="str">
        <f>IF(Cosine!C38="","",Cosine!$G$15+Cosine!$G$17*COS(2*3.14159/Cosine!$G$19*(Cosine!B38-Cosine!$G$21)))</f>
        <v/>
      </c>
      <c r="G29" s="10" t="str">
        <f>IF(Cosine!C38="","",Cosine!C38-Sheet3!F29)</f>
        <v/>
      </c>
      <c r="H29" s="14" t="str">
        <f>IF(Cosine!C38="","",G29^2)</f>
        <v/>
      </c>
      <c r="J29">
        <v>26</v>
      </c>
    </row>
    <row r="30" spans="1:10" ht="15" x14ac:dyDescent="0.25">
      <c r="A30" s="24" t="str">
        <f>IF(Sine!C38="","",Sine!$H$12+Sine!$H$14*SIN(2*3.14159/Sine!$H$16*(Sine!B38-Sine!$H$18)))</f>
        <v/>
      </c>
      <c r="B30" s="25" t="str">
        <f>IF(Sine!C38="","",Sine!C38-Sheet3!A30)</f>
        <v/>
      </c>
      <c r="C30" s="26" t="str">
        <f>IF(Sine!C38="","",B30^2)</f>
        <v/>
      </c>
      <c r="D30" s="22"/>
      <c r="F30" s="9" t="str">
        <f>IF(Cosine!C39="","",Cosine!$G$15+Cosine!$G$17*COS(2*3.14159/Cosine!$G$19*(Cosine!B39-Cosine!$G$21)))</f>
        <v/>
      </c>
      <c r="G30" s="10" t="str">
        <f>IF(Cosine!C39="","",Cosine!C39-Sheet3!F30)</f>
        <v/>
      </c>
      <c r="H30" s="14" t="str">
        <f>IF(Cosine!C39="","",G30^2)</f>
        <v/>
      </c>
      <c r="J30">
        <v>27</v>
      </c>
    </row>
    <row r="31" spans="1:10" ht="15" x14ac:dyDescent="0.25">
      <c r="A31" s="24" t="str">
        <f>IF(Sine!C39="","",Sine!$H$12+Sine!$H$14*SIN(2*3.14159/Sine!$H$16*(Sine!B39-Sine!$H$18)))</f>
        <v/>
      </c>
      <c r="B31" s="25" t="str">
        <f>IF(Sine!C39="","",Sine!C39-Sheet3!A31)</f>
        <v/>
      </c>
      <c r="C31" s="26" t="str">
        <f>IF(Sine!C39="","",B31^2)</f>
        <v/>
      </c>
      <c r="D31" s="22"/>
      <c r="F31" s="9" t="str">
        <f>IF(Cosine!C40="","",Cosine!$G$15+Cosine!$G$17*COS(2*3.14159/Cosine!$G$19*(Cosine!B40-Cosine!$G$21)))</f>
        <v/>
      </c>
      <c r="G31" s="10" t="str">
        <f>IF(Cosine!C40="","",Cosine!C40-Sheet3!F31)</f>
        <v/>
      </c>
      <c r="H31" s="14" t="str">
        <f>IF(Cosine!C40="","",G31^2)</f>
        <v/>
      </c>
      <c r="J31">
        <v>28</v>
      </c>
    </row>
    <row r="32" spans="1:10" ht="15.75" thickBot="1" x14ac:dyDescent="0.3">
      <c r="A32" s="27" t="str">
        <f>IF(Sine!C40="","",Sine!$H$12+Sine!$H$14*SIN(2*3.14159/Sine!$H$16*(Sine!B40-Sine!$H$18)))</f>
        <v/>
      </c>
      <c r="B32" s="28" t="str">
        <f>IF(Sine!C40="","",Sine!C40-Sheet3!A32)</f>
        <v/>
      </c>
      <c r="C32" s="29" t="str">
        <f>IF(Sine!C40="","",B32^2)</f>
        <v/>
      </c>
      <c r="D32" s="30"/>
      <c r="F32" s="9" t="str">
        <f>IF(Cosine!C41="","",Cosine!$G$15+Cosine!$G$17*COS(2*3.14159/Cosine!$G$19*(Cosine!B41-Cosine!$G$21)))</f>
        <v/>
      </c>
      <c r="G32" s="10" t="str">
        <f>IF(Cosine!C41="","",Cosine!C41-Sheet3!F32)</f>
        <v/>
      </c>
      <c r="H32" s="14" t="str">
        <f>IF(Cosine!C41="","",G32^2)</f>
        <v/>
      </c>
      <c r="J32">
        <v>29</v>
      </c>
    </row>
    <row r="33" spans="1:10" ht="15" x14ac:dyDescent="0.25">
      <c r="A33" s="6" t="str">
        <f>IF(Sine!C41="","",Sine!$H$12+Sine!$H$14*SIN(2*3.14159/Sine!$H$16*(Sine!B41-Sine!$H$18)))</f>
        <v/>
      </c>
      <c r="B33" s="10" t="str">
        <f>IF(Sine!C41="","",Sine!C41-Sheet3!A33)</f>
        <v/>
      </c>
      <c r="C33" s="14" t="str">
        <f>IF(Sine!C41="","",B33^2)</f>
        <v/>
      </c>
      <c r="F33" s="9" t="str">
        <f>IF(Cosine!C42="","",Cosine!$G$15+Cosine!$G$17*COS(2*3.14159/Cosine!$G$19*(Cosine!B42-Cosine!$G$21)))</f>
        <v/>
      </c>
      <c r="G33" s="10" t="str">
        <f>IF(Cosine!C42="","",Cosine!C42-Sheet3!F33)</f>
        <v/>
      </c>
      <c r="H33" s="14" t="str">
        <f>IF(Cosine!C42="","",G33^2)</f>
        <v/>
      </c>
      <c r="J33">
        <v>30</v>
      </c>
    </row>
    <row r="34" spans="1:10" x14ac:dyDescent="0.2">
      <c r="B34" s="10" t="str">
        <f>IF(Sine!C45="","",Sine!C45-Sheet3!A34)</f>
        <v/>
      </c>
      <c r="C34" s="14" t="str">
        <f>IF(Sine!C45="","",B34^2)</f>
        <v/>
      </c>
      <c r="G34" s="10" t="str">
        <f>IF(Cosine!C43="","",Cosine!C43-Sheet3!F34)</f>
        <v/>
      </c>
      <c r="H34" s="14" t="str">
        <f>IF(Cosine!C43="","",G34^2)</f>
        <v/>
      </c>
    </row>
  </sheetData>
  <sheetProtection sheet="1" objects="1" scenarios="1" selectLockedCells="1" selectUnlockedCells="1"/>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Sine</vt:lpstr>
      <vt:lpstr>Cosine</vt:lpstr>
      <vt:lpstr>Sheet3</vt:lpstr>
      <vt:lpstr>n</vt:lpstr>
      <vt:lpstr>nn</vt:lpstr>
    </vt:vector>
  </TitlesOfParts>
  <Company>SUNY@Farmingdale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dc:creator>
  <cp:lastModifiedBy>Carol Baxter</cp:lastModifiedBy>
  <cp:lastPrinted>2007-06-01T00:27:46Z</cp:lastPrinted>
  <dcterms:created xsi:type="dcterms:W3CDTF">1999-03-02T18:50:17Z</dcterms:created>
  <dcterms:modified xsi:type="dcterms:W3CDTF">2015-07-02T18:04:29Z</dcterms:modified>
</cp:coreProperties>
</file>