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3300" yWindow="-120" windowWidth="15600" windowHeight="9345"/>
  </bookViews>
  <sheets>
    <sheet name="Regression" sheetId="4" r:id="rId1"/>
    <sheet name="Sheet2" sheetId="3" r:id="rId2"/>
  </sheets>
  <definedNames>
    <definedName name="a">Sheet2!$I$4</definedName>
    <definedName name="b">Sheet2!$K$4</definedName>
    <definedName name="n">#REF!</definedName>
    <definedName name="nn">Regression!$C$9</definedName>
    <definedName name="SS">Sheet2!#REF!</definedName>
    <definedName name="sss">Sheet2!$F$53</definedName>
    <definedName name="x">Regression!$M$3:$M$52</definedName>
    <definedName name="x0">Sheet2!$B$2</definedName>
    <definedName name="y">Regression!$N$3:$N$52</definedName>
    <definedName name="y0">Sheet2!$C$2</definedName>
    <definedName name="ybar">Sheet2!#REF!</definedName>
    <definedName name="yybar">Sheet2!$C$62</definedName>
  </definedNames>
  <calcPr calcId="145621"/>
</workbook>
</file>

<file path=xl/calcChain.xml><?xml version="1.0" encoding="utf-8"?>
<calcChain xmlns="http://schemas.openxmlformats.org/spreadsheetml/2006/main">
  <c r="C9" i="4" l="1"/>
  <c r="B6" i="3" s="1"/>
  <c r="B2" i="3"/>
  <c r="F2" i="3" s="1"/>
  <c r="B3" i="3"/>
  <c r="F3" i="3" s="1"/>
  <c r="B4" i="3"/>
  <c r="F4" i="3" s="1"/>
  <c r="B5" i="3"/>
  <c r="F5" i="3"/>
  <c r="F10" i="3"/>
  <c r="F13" i="3"/>
  <c r="F18" i="3"/>
  <c r="F21" i="3"/>
  <c r="F26" i="3"/>
  <c r="F29" i="3"/>
  <c r="F34" i="3"/>
  <c r="F37" i="3"/>
  <c r="F42" i="3"/>
  <c r="F45" i="3"/>
  <c r="F50" i="3"/>
  <c r="B7" i="3"/>
  <c r="B9" i="3"/>
  <c r="B10" i="3"/>
  <c r="B11" i="3"/>
  <c r="B13" i="3"/>
  <c r="B14" i="3"/>
  <c r="B15" i="3"/>
  <c r="B17" i="3"/>
  <c r="B18" i="3"/>
  <c r="B19" i="3"/>
  <c r="B21" i="3"/>
  <c r="B22" i="3"/>
  <c r="B23" i="3"/>
  <c r="B25" i="3"/>
  <c r="B26" i="3"/>
  <c r="B27" i="3"/>
  <c r="B29" i="3"/>
  <c r="B30" i="3"/>
  <c r="B31" i="3"/>
  <c r="B33" i="3"/>
  <c r="B34" i="3"/>
  <c r="B35" i="3"/>
  <c r="B37" i="3"/>
  <c r="B38" i="3"/>
  <c r="B39" i="3"/>
  <c r="B41" i="3"/>
  <c r="B42" i="3"/>
  <c r="B43" i="3"/>
  <c r="B45" i="3"/>
  <c r="B46" i="3"/>
  <c r="B47" i="3"/>
  <c r="B49" i="3"/>
  <c r="B50" i="3"/>
  <c r="B51" i="3"/>
  <c r="C2" i="3"/>
  <c r="G34" i="3" s="1"/>
  <c r="C6" i="3"/>
  <c r="G6" i="3" s="1"/>
  <c r="G14" i="3"/>
  <c r="C4" i="3"/>
  <c r="G4" i="3" s="1"/>
  <c r="C3" i="3"/>
  <c r="G3" i="3" s="1"/>
  <c r="C7" i="3"/>
  <c r="C9" i="3"/>
  <c r="C10" i="3"/>
  <c r="C11" i="3"/>
  <c r="C13" i="3"/>
  <c r="C14" i="3"/>
  <c r="C15" i="3"/>
  <c r="C17" i="3"/>
  <c r="C18" i="3"/>
  <c r="C19" i="3"/>
  <c r="C21" i="3"/>
  <c r="C22" i="3"/>
  <c r="C23" i="3"/>
  <c r="C25" i="3"/>
  <c r="C26" i="3"/>
  <c r="C27" i="3"/>
  <c r="C29" i="3"/>
  <c r="C30" i="3"/>
  <c r="C31" i="3"/>
  <c r="C33" i="3"/>
  <c r="C34" i="3"/>
  <c r="C35" i="3"/>
  <c r="C37" i="3"/>
  <c r="C38" i="3"/>
  <c r="C39" i="3"/>
  <c r="C41" i="3"/>
  <c r="C42" i="3"/>
  <c r="C43" i="3"/>
  <c r="C45" i="3"/>
  <c r="C46" i="3"/>
  <c r="C47" i="3"/>
  <c r="C49" i="3"/>
  <c r="C50" i="3"/>
  <c r="C51" i="3"/>
  <c r="F51" i="3"/>
  <c r="F47" i="3"/>
  <c r="F43" i="3"/>
  <c r="F35" i="3"/>
  <c r="F31" i="3"/>
  <c r="F27" i="3"/>
  <c r="F19" i="3"/>
  <c r="F15" i="3"/>
  <c r="F11" i="3"/>
  <c r="G10" i="3"/>
  <c r="F48" i="3"/>
  <c r="F44" i="3"/>
  <c r="F36" i="3"/>
  <c r="F32" i="3"/>
  <c r="F28" i="3"/>
  <c r="F20" i="3"/>
  <c r="F16" i="3"/>
  <c r="F12" i="3"/>
  <c r="G35" i="3"/>
  <c r="G44" i="3"/>
  <c r="G28" i="3"/>
  <c r="G20" i="3"/>
  <c r="G12" i="3"/>
  <c r="G23" i="3"/>
  <c r="G41" i="3"/>
  <c r="G37" i="3"/>
  <c r="G33" i="3"/>
  <c r="G21" i="3"/>
  <c r="G17" i="3"/>
  <c r="G8" i="3"/>
  <c r="F6" i="3" l="1"/>
  <c r="F49" i="3"/>
  <c r="F41" i="3"/>
  <c r="F25" i="3"/>
  <c r="F17" i="3"/>
  <c r="F9" i="3"/>
  <c r="G7" i="3"/>
  <c r="G25" i="3"/>
  <c r="G49" i="3"/>
  <c r="G39" i="3"/>
  <c r="G36" i="3"/>
  <c r="F8" i="3"/>
  <c r="F24" i="3"/>
  <c r="F40" i="3"/>
  <c r="F7" i="3"/>
  <c r="F23" i="3"/>
  <c r="F39" i="3"/>
  <c r="G38" i="3"/>
  <c r="C48" i="3"/>
  <c r="C44" i="3"/>
  <c r="C40" i="3"/>
  <c r="C36" i="3"/>
  <c r="C32" i="3"/>
  <c r="C28" i="3"/>
  <c r="C24" i="3"/>
  <c r="C20" i="3"/>
  <c r="C16" i="3"/>
  <c r="C12" i="3"/>
  <c r="C8" i="3"/>
  <c r="G46" i="3"/>
  <c r="C5" i="3"/>
  <c r="B48" i="3"/>
  <c r="B44" i="3"/>
  <c r="B40" i="3"/>
  <c r="B36" i="3"/>
  <c r="B32" i="3"/>
  <c r="B28" i="3"/>
  <c r="B24" i="3"/>
  <c r="B20" i="3"/>
  <c r="B16" i="3"/>
  <c r="B12" i="3"/>
  <c r="B8" i="3"/>
  <c r="I7" i="3" s="1"/>
  <c r="I9" i="3" s="1"/>
  <c r="F46" i="3"/>
  <c r="F38" i="3"/>
  <c r="F30" i="3"/>
  <c r="F22" i="3"/>
  <c r="F14" i="3"/>
  <c r="F33" i="3"/>
  <c r="F53" i="3"/>
  <c r="G18" i="4" s="1"/>
  <c r="G13" i="3"/>
  <c r="G29" i="3"/>
  <c r="G45" i="3"/>
  <c r="G15" i="3"/>
  <c r="G47" i="3"/>
  <c r="G16" i="3"/>
  <c r="G32" i="3"/>
  <c r="G48" i="3"/>
  <c r="G27" i="3"/>
  <c r="G22" i="3"/>
  <c r="G50" i="3"/>
  <c r="G18" i="3"/>
  <c r="G9" i="3"/>
  <c r="I4" i="3"/>
  <c r="G19" i="3"/>
  <c r="G51" i="3"/>
  <c r="G42" i="3"/>
  <c r="G2" i="3"/>
  <c r="G30" i="3"/>
  <c r="G31" i="3"/>
  <c r="G24" i="3"/>
  <c r="G40" i="3"/>
  <c r="G11" i="3"/>
  <c r="G43" i="3"/>
  <c r="G26" i="3"/>
  <c r="G5" i="3" l="1"/>
  <c r="G16" i="4"/>
  <c r="O7" i="3"/>
  <c r="K4" i="3"/>
  <c r="K7" i="3"/>
  <c r="I10" i="3" s="1"/>
  <c r="D11" i="3"/>
  <c r="E11" i="3" s="1"/>
  <c r="D40" i="3"/>
  <c r="E40" i="3" s="1"/>
  <c r="D24" i="3"/>
  <c r="E24" i="3" s="1"/>
  <c r="D8" i="3"/>
  <c r="E8" i="3" s="1"/>
  <c r="D36" i="3"/>
  <c r="E36" i="3" s="1"/>
  <c r="C14" i="4"/>
  <c r="D47" i="3"/>
  <c r="E47" i="3" s="1"/>
  <c r="D31" i="3"/>
  <c r="E31" i="3" s="1"/>
  <c r="D15" i="3"/>
  <c r="E15" i="3" s="1"/>
  <c r="D41" i="3"/>
  <c r="E41" i="3" s="1"/>
  <c r="D25" i="3"/>
  <c r="E25" i="3" s="1"/>
  <c r="D9" i="3"/>
  <c r="E9" i="3" s="1"/>
  <c r="D12" i="3"/>
  <c r="E12" i="3" s="1"/>
  <c r="D21" i="3"/>
  <c r="E21" i="3" s="1"/>
  <c r="D19" i="3"/>
  <c r="E19" i="3" s="1"/>
  <c r="D35" i="3"/>
  <c r="E35" i="3" s="1"/>
  <c r="D43" i="3"/>
  <c r="E43" i="3" s="1"/>
  <c r="D14" i="3"/>
  <c r="E14" i="3" s="1"/>
  <c r="D42" i="3"/>
  <c r="E42" i="3" s="1"/>
  <c r="D26" i="3"/>
  <c r="E26" i="3" s="1"/>
  <c r="D10" i="3"/>
  <c r="E10" i="3" s="1"/>
  <c r="D28" i="3"/>
  <c r="E28" i="3" s="1"/>
  <c r="D51" i="3"/>
  <c r="E51" i="3" s="1"/>
  <c r="D30" i="3"/>
  <c r="E30" i="3" s="1"/>
  <c r="D6" i="3"/>
  <c r="E6" i="3" s="1"/>
  <c r="D45" i="3"/>
  <c r="E45" i="3" s="1"/>
  <c r="D29" i="3"/>
  <c r="E29" i="3" s="1"/>
  <c r="D13" i="3"/>
  <c r="E13" i="3" s="1"/>
  <c r="J10" i="3"/>
  <c r="D48" i="3"/>
  <c r="E48" i="3" s="1"/>
  <c r="D32" i="3"/>
  <c r="E32" i="3" s="1"/>
  <c r="D16" i="3"/>
  <c r="E16" i="3" s="1"/>
  <c r="D3" i="3"/>
  <c r="E3" i="3" s="1"/>
  <c r="D20" i="3"/>
  <c r="E20" i="3" s="1"/>
  <c r="D39" i="3"/>
  <c r="E39" i="3" s="1"/>
  <c r="D23" i="3"/>
  <c r="E23" i="3" s="1"/>
  <c r="D7" i="3"/>
  <c r="E7" i="3" s="1"/>
  <c r="D49" i="3"/>
  <c r="E49" i="3" s="1"/>
  <c r="D33" i="3"/>
  <c r="E33" i="3" s="1"/>
  <c r="D17" i="3"/>
  <c r="E17" i="3" s="1"/>
  <c r="D27" i="3"/>
  <c r="E27" i="3" s="1"/>
  <c r="D4" i="3"/>
  <c r="E4" i="3" s="1"/>
  <c r="J9" i="3"/>
  <c r="D38" i="3"/>
  <c r="E38" i="3" s="1"/>
  <c r="D50" i="3"/>
  <c r="E50" i="3" s="1"/>
  <c r="D34" i="3"/>
  <c r="E34" i="3" s="1"/>
  <c r="D18" i="3"/>
  <c r="E18" i="3" s="1"/>
  <c r="D44" i="3"/>
  <c r="E44" i="3" s="1"/>
  <c r="D46" i="3"/>
  <c r="E46" i="3" s="1"/>
  <c r="D22" i="3"/>
  <c r="E22" i="3" s="1"/>
  <c r="D2" i="3"/>
  <c r="E2" i="3" s="1"/>
  <c r="D37" i="3"/>
  <c r="E37" i="3" s="1"/>
  <c r="D5" i="3"/>
  <c r="E5" i="3" s="1"/>
  <c r="E14" i="4" l="1"/>
  <c r="F14" i="4"/>
</calcChain>
</file>

<file path=xl/comments1.xml><?xml version="1.0" encoding="utf-8"?>
<comments xmlns="http://schemas.openxmlformats.org/spreadsheetml/2006/main">
  <authors>
    <author>fLORENCE gORDON</author>
  </authors>
  <commentList>
    <comment ref="C40" authorId="0">
      <text>
        <r>
          <rPr>
            <b/>
            <sz val="10"/>
            <color indexed="81"/>
            <rFont val="Tahoma"/>
            <family val="2"/>
          </rPr>
          <t>1. This DIGMath spreadsheet performs linear regression to find the best-fit line for a set of (</t>
        </r>
        <r>
          <rPr>
            <b/>
            <i/>
            <sz val="10"/>
            <color indexed="81"/>
            <rFont val="Tahoma"/>
            <family val="2"/>
          </rPr>
          <t>x, y</t>
        </r>
        <r>
          <rPr>
            <b/>
            <sz val="10"/>
            <color indexed="81"/>
            <rFont val="Tahoma"/>
            <family val="2"/>
          </rPr>
          <t xml:space="preserve">) data.  </t>
        </r>
        <r>
          <rPr>
            <b/>
            <sz val="10"/>
            <color indexed="81"/>
            <rFont val="Tahoma"/>
            <family val="2"/>
          </rPr>
          <t xml:space="preserve">Begin by entering the number </t>
        </r>
        <r>
          <rPr>
            <b/>
            <i/>
            <sz val="10"/>
            <color indexed="81"/>
            <rFont val="Tahoma"/>
            <family val="2"/>
          </rPr>
          <t>n</t>
        </r>
        <r>
          <rPr>
            <b/>
            <sz val="10"/>
            <color indexed="81"/>
            <rFont val="Tahoma"/>
            <family val="2"/>
          </rPr>
          <t xml:space="preserve"> </t>
        </r>
        <r>
          <rPr>
            <b/>
            <sz val="10"/>
            <color indexed="81"/>
            <rFont val="Tahoma"/>
            <family val="2"/>
          </rPr>
          <t xml:space="preserve">of data points </t>
        </r>
        <r>
          <rPr>
            <b/>
            <sz val="10"/>
            <color indexed="81"/>
            <rFont val="Tahoma"/>
            <family val="2"/>
          </rPr>
          <t xml:space="preserve"> (between 2 and 50) and then enter </t>
        </r>
        <r>
          <rPr>
            <b/>
            <sz val="10"/>
            <color indexed="81"/>
            <rFont val="Tahoma"/>
            <family val="2"/>
          </rPr>
          <t>your (</t>
        </r>
        <r>
          <rPr>
            <b/>
            <i/>
            <sz val="10"/>
            <color indexed="81"/>
            <rFont val="Tahoma"/>
            <family val="2"/>
          </rPr>
          <t>x, y</t>
        </r>
        <r>
          <rPr>
            <b/>
            <sz val="10"/>
            <color indexed="81"/>
            <rFont val="Tahoma"/>
            <family val="2"/>
          </rPr>
          <t xml:space="preserve">) data values in the colored cells to the right.  You can enter up to 50 items as the spreadsheet is currently set.
       Note that the spreadsheet performs the calculations only using the indicated number of points; it will ignore any values beyond </t>
        </r>
        <r>
          <rPr>
            <b/>
            <i/>
            <sz val="10"/>
            <color indexed="81"/>
            <rFont val="Tahoma"/>
            <family val="2"/>
          </rPr>
          <t>n</t>
        </r>
        <r>
          <rPr>
            <b/>
            <sz val="10"/>
            <color indexed="81"/>
            <rFont val="Tahoma"/>
            <family val="2"/>
          </rPr>
          <t xml:space="preserve">.
  </t>
        </r>
      </text>
    </comment>
    <comment ref="C41" authorId="0">
      <text>
        <r>
          <rPr>
            <b/>
            <sz val="10"/>
            <color indexed="81"/>
            <rFont val="Tahoma"/>
            <family val="2"/>
          </rPr>
          <t>2.  The  spreadsheet displays the equation of the linear regression equation, the value for the correlation coefficient ,</t>
        </r>
        <r>
          <rPr>
            <b/>
            <i/>
            <sz val="10"/>
            <color indexed="81"/>
            <rFont val="Tahoma"/>
            <family val="2"/>
          </rPr>
          <t xml:space="preserve"> r</t>
        </r>
        <r>
          <rPr>
            <b/>
            <sz val="10"/>
            <color indexed="81"/>
            <rFont val="Tahoma"/>
            <family val="2"/>
          </rPr>
          <t>, and the value for the sum of the squares</t>
        </r>
        <r>
          <rPr>
            <b/>
            <sz val="10"/>
            <color indexed="81"/>
            <rFont val="Tahoma"/>
            <family val="2"/>
          </rPr>
          <t xml:space="preserve">.
   The closer the value of </t>
        </r>
        <r>
          <rPr>
            <b/>
            <i/>
            <sz val="10"/>
            <color indexed="81"/>
            <rFont val="Tahoma"/>
            <family val="2"/>
          </rPr>
          <t>r</t>
        </r>
        <r>
          <rPr>
            <b/>
            <sz val="10"/>
            <color indexed="81"/>
            <rFont val="Tahoma"/>
            <family val="2"/>
          </rPr>
          <t xml:space="preserve"> is to 1 or -1, the better the regression line fits the data.  Also,  the smaller the sum of the squares, the better the regression line fits the data points.</t>
        </r>
      </text>
    </comment>
  </commentList>
</comments>
</file>

<file path=xl/sharedStrings.xml><?xml version="1.0" encoding="utf-8"?>
<sst xmlns="http://schemas.openxmlformats.org/spreadsheetml/2006/main" count="36" uniqueCount="34">
  <si>
    <t>Created by:  Sheldon P. Gordon</t>
  </si>
  <si>
    <t xml:space="preserve">                     Farmingdale StateCollege</t>
  </si>
  <si>
    <t xml:space="preserve">Development of this module was supported by the </t>
  </si>
  <si>
    <t xml:space="preserve">NSF's Division of Undergraduate Education  </t>
  </si>
  <si>
    <t>under grants DUE-0310123 and DUE-0442160.</t>
  </si>
  <si>
    <t>Enter the data values in the cells below:</t>
  </si>
  <si>
    <t>Click each item below for suggestions and investigations</t>
  </si>
  <si>
    <t xml:space="preserve">   Item 1</t>
  </si>
  <si>
    <t xml:space="preserve">   Item 2</t>
  </si>
  <si>
    <t>n</t>
  </si>
  <si>
    <t>sum squares</t>
  </si>
  <si>
    <r>
      <t xml:space="preserve">   n</t>
    </r>
    <r>
      <rPr>
        <b/>
        <sz val="12"/>
        <color indexed="12"/>
        <rFont val="Arial"/>
        <family val="2"/>
      </rPr>
      <t xml:space="preserve"> =</t>
    </r>
  </si>
  <si>
    <t>using the least-squares approach.</t>
  </si>
  <si>
    <r>
      <t xml:space="preserve">     to fit a set of (</t>
    </r>
    <r>
      <rPr>
        <b/>
        <i/>
        <sz val="12"/>
        <rFont val="Arial"/>
        <family val="2"/>
      </rPr>
      <t>x,  y</t>
    </r>
    <r>
      <rPr>
        <b/>
        <sz val="12"/>
        <rFont val="Arial"/>
        <family val="2"/>
      </rPr>
      <t>) data</t>
    </r>
  </si>
  <si>
    <t xml:space="preserve">         best linear fit -- the regression line --</t>
  </si>
  <si>
    <t xml:space="preserve">     Linear Regression: The Best Linear Fit</t>
  </si>
  <si>
    <t xml:space="preserve">        This DIGMath module lets you find the</t>
  </si>
  <si>
    <r>
      <t xml:space="preserve">How many data points, </t>
    </r>
    <r>
      <rPr>
        <b/>
        <i/>
        <sz val="12"/>
        <color indexed="12"/>
        <rFont val="Arial"/>
        <family val="2"/>
      </rPr>
      <t>n</t>
    </r>
    <r>
      <rPr>
        <b/>
        <sz val="12"/>
        <color indexed="12"/>
        <rFont val="Arial"/>
        <family val="2"/>
      </rPr>
      <t>, between 2 and 50?</t>
    </r>
  </si>
  <si>
    <t>x</t>
  </si>
  <si>
    <t>y</t>
  </si>
  <si>
    <t>Linear</t>
  </si>
  <si>
    <t>a =</t>
  </si>
  <si>
    <t>b  =</t>
  </si>
  <si>
    <t>predicted</t>
  </si>
  <si>
    <t>diff</t>
  </si>
  <si>
    <r>
      <t xml:space="preserve">      </t>
    </r>
    <r>
      <rPr>
        <b/>
        <i/>
        <sz val="12"/>
        <color indexed="12"/>
        <rFont val="Arial"/>
        <family val="2"/>
      </rPr>
      <t>y</t>
    </r>
    <r>
      <rPr>
        <b/>
        <sz val="12"/>
        <color indexed="12"/>
        <rFont val="Arial"/>
        <family val="2"/>
      </rPr>
      <t xml:space="preserve"> =</t>
    </r>
  </si>
  <si>
    <t>xMin =</t>
  </si>
  <si>
    <t>xMax =</t>
  </si>
  <si>
    <t xml:space="preserve">      plotting points</t>
  </si>
  <si>
    <t xml:space="preserve">x </t>
  </si>
  <si>
    <t>Based on your data, the equation</t>
  </si>
  <si>
    <r>
      <t xml:space="preserve">       The correlation coefficient </t>
    </r>
    <r>
      <rPr>
        <b/>
        <i/>
        <sz val="12"/>
        <color indexed="12"/>
        <rFont val="Arial"/>
        <family val="2"/>
      </rPr>
      <t>r</t>
    </r>
    <r>
      <rPr>
        <b/>
        <sz val="12"/>
        <color indexed="12"/>
        <rFont val="Arial"/>
        <family val="2"/>
      </rPr>
      <t xml:space="preserve"> =</t>
    </r>
  </si>
  <si>
    <t xml:space="preserve">       and the Sum of the Squares =</t>
  </si>
  <si>
    <t xml:space="preserve">      of the linear regression function is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</si>
</sst>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19" x14ac:knownFonts="1">
    <font>
      <sz val="10"/>
      <name val="Arial"/>
    </font>
    <font>
      <b/>
      <sz val="10"/>
      <name val="Arial"/>
      <family val="2"/>
    </font>
    <font>
      <b/>
      <sz val="12"/>
      <name val="Arial"/>
      <family val="2"/>
    </font>
    <font>
      <b/>
      <sz val="12"/>
      <color indexed="10"/>
      <name val="Arial"/>
      <family val="2"/>
    </font>
    <font>
      <sz val="11"/>
      <name val="Times New Roman"/>
      <family val="1"/>
    </font>
    <font>
      <i/>
      <sz val="10"/>
      <name val="Arial"/>
      <family val="2"/>
    </font>
    <font>
      <b/>
      <sz val="11"/>
      <color indexed="10"/>
      <name val="Times New Roman"/>
      <family val="1"/>
    </font>
    <font>
      <b/>
      <sz val="12"/>
      <color indexed="12"/>
      <name val="Arial"/>
      <family val="2"/>
    </font>
    <font>
      <b/>
      <sz val="11"/>
      <color indexed="12"/>
      <name val="Arial"/>
      <family val="2"/>
    </font>
    <font>
      <b/>
      <sz val="10"/>
      <name val="Times New Roman"/>
      <family val="1"/>
    </font>
    <font>
      <b/>
      <sz val="16"/>
      <name val="Arial"/>
      <family val="2"/>
    </font>
    <font>
      <b/>
      <sz val="12"/>
      <color indexed="53"/>
      <name val="Arial"/>
      <family val="2"/>
    </font>
    <font>
      <b/>
      <sz val="10"/>
      <color indexed="81"/>
      <name val="Tahoma"/>
      <family val="2"/>
    </font>
    <font>
      <b/>
      <i/>
      <sz val="10"/>
      <color indexed="81"/>
      <name val="Tahoma"/>
      <family val="2"/>
    </font>
    <font>
      <b/>
      <i/>
      <sz val="12"/>
      <color indexed="12"/>
      <name val="Arial"/>
      <family val="2"/>
    </font>
    <font>
      <b/>
      <sz val="11"/>
      <color indexed="10"/>
      <name val="Arial"/>
      <family val="2"/>
    </font>
    <font>
      <sz val="8"/>
      <name val="Arial"/>
      <family val="2"/>
    </font>
    <font>
      <b/>
      <i/>
      <sz val="10"/>
      <color indexed="12"/>
      <name val="Arial"/>
      <family val="2"/>
    </font>
    <font>
      <b/>
      <i/>
      <sz val="12"/>
      <name val="Arial"/>
      <family val="2"/>
    </font>
  </fonts>
  <fills count="4">
    <fill>
      <patternFill patternType="none"/>
    </fill>
    <fill>
      <patternFill patternType="gray125"/>
    </fill>
    <fill>
      <patternFill patternType="solid">
        <fgColor indexed="42"/>
        <bgColor indexed="64"/>
      </patternFill>
    </fill>
    <fill>
      <patternFill patternType="solid">
        <fgColor indexed="1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right style="thin">
        <color indexed="64"/>
      </right>
      <top/>
      <bottom/>
      <diagonal/>
    </border>
  </borders>
  <cellStyleXfs count="1">
    <xf numFmtId="0" fontId="0" fillId="0" borderId="0"/>
  </cellStyleXfs>
  <cellXfs count="43">
    <xf numFmtId="0" fontId="0" fillId="0" borderId="0" xfId="0"/>
    <xf numFmtId="0" fontId="0" fillId="0" borderId="0" xfId="0" applyFill="1"/>
    <xf numFmtId="0" fontId="6" fillId="2" borderId="1" xfId="0" applyFont="1" applyFill="1" applyBorder="1" applyAlignment="1" applyProtection="1">
      <alignment horizontal="center"/>
      <protection locked="0"/>
    </xf>
    <xf numFmtId="0" fontId="6" fillId="2" borderId="2" xfId="0" applyFont="1" applyFill="1" applyBorder="1" applyAlignment="1" applyProtection="1">
      <alignment horizontal="center"/>
      <protection locked="0"/>
    </xf>
    <xf numFmtId="0" fontId="0" fillId="0" borderId="3" xfId="0" applyFill="1" applyBorder="1" applyAlignment="1">
      <alignment horizontal="center"/>
    </xf>
    <xf numFmtId="0" fontId="5" fillId="0" borderId="4" xfId="0" applyFont="1" applyFill="1" applyBorder="1" applyAlignment="1">
      <alignment horizontal="center"/>
    </xf>
    <xf numFmtId="0" fontId="0" fillId="0" borderId="5" xfId="0" applyFill="1" applyBorder="1" applyAlignment="1">
      <alignment horizontal="center"/>
    </xf>
    <xf numFmtId="0" fontId="0" fillId="0" borderId="6" xfId="0" applyFill="1" applyBorder="1" applyAlignment="1">
      <alignment horizontal="center"/>
    </xf>
    <xf numFmtId="1" fontId="0" fillId="0" borderId="7" xfId="0" applyNumberFormat="1" applyFill="1" applyBorder="1"/>
    <xf numFmtId="0" fontId="0" fillId="0" borderId="0" xfId="0" applyFill="1" applyBorder="1"/>
    <xf numFmtId="0" fontId="0" fillId="0" borderId="0" xfId="0" applyFill="1" applyBorder="1" applyAlignment="1">
      <alignment horizontal="center"/>
    </xf>
    <xf numFmtId="1" fontId="4" fillId="0" borderId="7" xfId="0" applyNumberFormat="1" applyFont="1" applyFill="1" applyBorder="1"/>
    <xf numFmtId="0" fontId="0" fillId="0" borderId="0" xfId="0" applyFill="1" applyAlignment="1">
      <alignment horizontal="center"/>
    </xf>
    <xf numFmtId="0" fontId="10" fillId="0" borderId="0" xfId="0" applyFont="1" applyProtection="1"/>
    <xf numFmtId="0" fontId="0" fillId="0" borderId="0" xfId="0" applyProtection="1"/>
    <xf numFmtId="0" fontId="7" fillId="0" borderId="0" xfId="0" applyFont="1" applyProtection="1"/>
    <xf numFmtId="0" fontId="0" fillId="0" borderId="0" xfId="0" applyFill="1" applyProtection="1"/>
    <xf numFmtId="0" fontId="17" fillId="0" borderId="0" xfId="0" applyFont="1" applyBorder="1" applyAlignment="1" applyProtection="1">
      <alignment horizontal="center"/>
    </xf>
    <xf numFmtId="0" fontId="17" fillId="0" borderId="8" xfId="0" applyFont="1" applyBorder="1" applyAlignment="1" applyProtection="1">
      <alignment horizontal="center"/>
    </xf>
    <xf numFmtId="0" fontId="2" fillId="3" borderId="0" xfId="0" applyFont="1" applyFill="1" applyProtection="1"/>
    <xf numFmtId="0" fontId="0" fillId="3" borderId="0" xfId="0" applyFill="1" applyProtection="1"/>
    <xf numFmtId="0" fontId="0" fillId="0" borderId="0" xfId="0" applyBorder="1" applyAlignment="1" applyProtection="1">
      <alignment horizontal="center"/>
    </xf>
    <xf numFmtId="0" fontId="14" fillId="0" borderId="0" xfId="0" applyFont="1" applyAlignment="1" applyProtection="1">
      <alignment horizontal="center"/>
    </xf>
    <xf numFmtId="0" fontId="3" fillId="0" borderId="0" xfId="0" applyFont="1" applyAlignment="1" applyProtection="1">
      <alignment horizontal="center"/>
    </xf>
    <xf numFmtId="0" fontId="0" fillId="0" borderId="0" xfId="0" applyBorder="1" applyProtection="1"/>
    <xf numFmtId="0" fontId="7" fillId="0" borderId="0" xfId="0" applyFont="1" applyAlignment="1" applyProtection="1">
      <alignment horizontal="center"/>
    </xf>
    <xf numFmtId="0" fontId="8" fillId="0" borderId="0" xfId="0" applyFont="1" applyProtection="1"/>
    <xf numFmtId="0" fontId="8" fillId="0" borderId="0" xfId="0" applyFont="1" applyBorder="1" applyProtection="1"/>
    <xf numFmtId="4" fontId="7" fillId="0" borderId="0" xfId="0" applyNumberFormat="1" applyFont="1" applyProtection="1"/>
    <xf numFmtId="0" fontId="11" fillId="0" borderId="0" xfId="0" applyFont="1" applyProtection="1"/>
    <xf numFmtId="0" fontId="9" fillId="0" borderId="0" xfId="0" applyFont="1" applyProtection="1"/>
    <xf numFmtId="0" fontId="1" fillId="0" borderId="0" xfId="0" applyFont="1" applyAlignment="1" applyProtection="1">
      <alignment horizontal="center"/>
    </xf>
    <xf numFmtId="0" fontId="0" fillId="0" borderId="0" xfId="0" applyBorder="1" applyProtection="1">
      <protection locked="0"/>
    </xf>
    <xf numFmtId="0" fontId="8" fillId="0" borderId="0" xfId="0" applyFont="1" applyAlignment="1" applyProtection="1">
      <alignment horizontal="center"/>
    </xf>
    <xf numFmtId="164" fontId="3" fillId="0" borderId="0" xfId="0" applyNumberFormat="1" applyFont="1" applyFill="1" applyAlignment="1" applyProtection="1">
      <alignment horizontal="center"/>
    </xf>
    <xf numFmtId="0" fontId="14" fillId="0" borderId="0" xfId="0" applyFont="1" applyFill="1" applyBorder="1" applyAlignment="1" applyProtection="1">
      <alignment horizontal="center"/>
    </xf>
    <xf numFmtId="0" fontId="7" fillId="0" borderId="0" xfId="0" applyFont="1" applyFill="1" applyAlignment="1" applyProtection="1">
      <alignment horizontal="center"/>
    </xf>
    <xf numFmtId="165" fontId="3" fillId="0" borderId="0" xfId="0" applyNumberFormat="1" applyFont="1" applyFill="1" applyAlignment="1" applyProtection="1">
      <alignment horizontal="center"/>
    </xf>
    <xf numFmtId="164" fontId="15" fillId="0" borderId="0" xfId="0" applyNumberFormat="1" applyFont="1" applyFill="1" applyAlignment="1" applyProtection="1">
      <alignment horizontal="center"/>
    </xf>
    <xf numFmtId="0" fontId="15" fillId="0" borderId="0" xfId="0" applyFont="1" applyAlignment="1" applyProtection="1">
      <alignment horizontal="center"/>
    </xf>
    <xf numFmtId="0" fontId="1" fillId="0" borderId="0" xfId="0" applyFont="1"/>
    <xf numFmtId="0" fontId="1" fillId="0" borderId="0" xfId="0" applyFont="1" applyAlignment="1">
      <alignment horizontal="center"/>
    </xf>
    <xf numFmtId="0" fontId="0" fillId="0" borderId="3" xfId="0" applyFill="1" applyBorder="1" applyAlignment="1">
      <alignment horizontal="left"/>
    </xf>
  </cellXfs>
  <cellStyles count="1">
    <cellStyle name="Normal" xfId="0" builtinId="0"/>
  </cellStyles>
  <dxfs count="3">
    <dxf>
      <font>
        <condense val="0"/>
        <extend val="0"/>
        <color indexed="9"/>
      </font>
    </dxf>
    <dxf>
      <font>
        <condense val="0"/>
        <extend val="0"/>
        <color indexed="42"/>
      </font>
      <fill>
        <patternFill>
          <bgColor indexed="42"/>
        </patternFill>
      </fill>
    </dxf>
    <dxf>
      <font>
        <condense val="0"/>
        <extend val="0"/>
        <color indexed="42"/>
      </font>
      <fill>
        <patternFill>
          <bgColor indexed="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FD181E0-5E2F-11CE-A449-00AA004A803D}"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97826086956522"/>
          <c:y val="8.7837837837837843E-2"/>
          <c:w val="0.84239130434782605"/>
          <c:h val="0.76013513513513509"/>
        </c:manualLayout>
      </c:layout>
      <c:scatterChart>
        <c:scatterStyle val="lineMarker"/>
        <c:varyColors val="0"/>
        <c:ser>
          <c:idx val="0"/>
          <c:order val="0"/>
          <c:spPr>
            <a:ln w="28575">
              <a:noFill/>
            </a:ln>
          </c:spPr>
          <c:marker>
            <c:symbol val="circle"/>
            <c:size val="5"/>
            <c:spPr>
              <a:solidFill>
                <a:srgbClr val="000000"/>
              </a:solidFill>
              <a:ln>
                <a:solidFill>
                  <a:srgbClr val="000000"/>
                </a:solidFill>
                <a:prstDash val="solid"/>
              </a:ln>
            </c:spPr>
          </c:marker>
          <c:xVal>
            <c:numRef>
              <c:f>Sheet2!$F$2:$F$51</c:f>
              <c:numCache>
                <c:formatCode>General</c:formatCode>
                <c:ptCount val="50"/>
                <c:pt idx="0">
                  <c:v>0</c:v>
                </c:pt>
                <c:pt idx="1">
                  <c:v>1</c:v>
                </c:pt>
                <c:pt idx="2">
                  <c:v>2</c:v>
                </c:pt>
                <c:pt idx="3">
                  <c:v>4</c:v>
                </c:pt>
                <c:pt idx="4">
                  <c:v>5</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xVal>
          <c:yVal>
            <c:numRef>
              <c:f>Sheet2!$G$2:$G$51</c:f>
              <c:numCache>
                <c:formatCode>General</c:formatCode>
                <c:ptCount val="50"/>
                <c:pt idx="0">
                  <c:v>2</c:v>
                </c:pt>
                <c:pt idx="1">
                  <c:v>7</c:v>
                </c:pt>
                <c:pt idx="2">
                  <c:v>12</c:v>
                </c:pt>
                <c:pt idx="3">
                  <c:v>22</c:v>
                </c:pt>
                <c:pt idx="4">
                  <c:v>17</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2</c:v>
                </c:pt>
                <c:pt idx="46">
                  <c:v>2</c:v>
                </c:pt>
                <c:pt idx="47">
                  <c:v>2</c:v>
                </c:pt>
                <c:pt idx="48">
                  <c:v>2</c:v>
                </c:pt>
                <c:pt idx="49">
                  <c:v>2</c:v>
                </c:pt>
              </c:numCache>
            </c:numRef>
          </c:yVal>
          <c:smooth val="0"/>
        </c:ser>
        <c:ser>
          <c:idx val="1"/>
          <c:order val="1"/>
          <c:spPr>
            <a:ln w="25400">
              <a:solidFill>
                <a:srgbClr val="FF0000"/>
              </a:solidFill>
              <a:prstDash val="solid"/>
            </a:ln>
          </c:spPr>
          <c:marker>
            <c:symbol val="none"/>
          </c:marker>
          <c:xVal>
            <c:numRef>
              <c:f>Sheet2!$I$9:$I$10</c:f>
              <c:numCache>
                <c:formatCode>General</c:formatCode>
                <c:ptCount val="2"/>
                <c:pt idx="0">
                  <c:v>0</c:v>
                </c:pt>
                <c:pt idx="1">
                  <c:v>5</c:v>
                </c:pt>
              </c:numCache>
            </c:numRef>
          </c:xVal>
          <c:yVal>
            <c:numRef>
              <c:f>Sheet2!$J$9:$J$10</c:f>
              <c:numCache>
                <c:formatCode>General</c:formatCode>
                <c:ptCount val="2"/>
                <c:pt idx="0">
                  <c:v>3.6279069767441872</c:v>
                </c:pt>
                <c:pt idx="1">
                  <c:v>21.069767441860463</c:v>
                </c:pt>
              </c:numCache>
            </c:numRef>
          </c:yVal>
          <c:smooth val="0"/>
        </c:ser>
        <c:dLbls>
          <c:showLegendKey val="0"/>
          <c:showVal val="0"/>
          <c:showCatName val="0"/>
          <c:showSerName val="0"/>
          <c:showPercent val="0"/>
          <c:showBubbleSize val="0"/>
        </c:dLbls>
        <c:axId val="44937600"/>
        <c:axId val="44939520"/>
      </c:scatterChart>
      <c:valAx>
        <c:axId val="449376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44939520"/>
        <c:crosses val="autoZero"/>
        <c:crossBetween val="midCat"/>
      </c:valAx>
      <c:valAx>
        <c:axId val="4493952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44937600"/>
        <c:crosses val="autoZero"/>
        <c:crossBetween val="midCat"/>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533400</xdr:colOff>
      <xdr:row>19</xdr:row>
      <xdr:rowOff>9525</xdr:rowOff>
    </xdr:from>
    <xdr:to>
      <xdr:col>9</xdr:col>
      <xdr:colOff>238125</xdr:colOff>
      <xdr:row>33</xdr:row>
      <xdr:rowOff>142875</xdr:rowOff>
    </xdr:to>
    <xdr:graphicFrame macro="">
      <xdr:nvGraphicFramePr>
        <xdr:cNvPr id="4112"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19050</xdr:colOff>
          <xdr:row>8</xdr:row>
          <xdr:rowOff>0</xdr:rowOff>
        </xdr:from>
        <xdr:to>
          <xdr:col>8</xdr:col>
          <xdr:colOff>180975</xdr:colOff>
          <xdr:row>9</xdr:row>
          <xdr:rowOff>28575</xdr:rowOff>
        </xdr:to>
        <xdr:sp macro="" textlink="">
          <xdr:nvSpPr>
            <xdr:cNvPr id="4101" name="ScrollBar1" hidden="1">
              <a:extLst>
                <a:ext uri="{63B3BB69-23CF-44E3-9099-C40C66FF867C}">
                  <a14:compatExt spid="_x0000_s410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67</xdr:row>
      <xdr:rowOff>9525</xdr:rowOff>
    </xdr:from>
    <xdr:to>
      <xdr:col>0</xdr:col>
      <xdr:colOff>0</xdr:colOff>
      <xdr:row>68</xdr:row>
      <xdr:rowOff>19050</xdr:rowOff>
    </xdr:to>
    <xdr:sp macro="" textlink="">
      <xdr:nvSpPr>
        <xdr:cNvPr id="3079" name="Rectangle 1"/>
        <xdr:cNvSpPr>
          <a:spLocks noChangeArrowheads="1"/>
        </xdr:cNvSpPr>
      </xdr:nvSpPr>
      <xdr:spPr bwMode="auto">
        <a:xfrm>
          <a:off x="0" y="11582400"/>
          <a:ext cx="0" cy="171450"/>
        </a:xfrm>
        <a:prstGeom prst="rect">
          <a:avLst/>
        </a:prstGeom>
        <a:solidFill>
          <a:srgbClr val="00FFFF"/>
        </a:solidFill>
        <a:ln w="9525">
          <a:solidFill>
            <a:srgbClr val="000000"/>
          </a:solidFill>
          <a:miter lim="800000"/>
          <a:headEnd/>
          <a:tailEnd/>
        </a:ln>
      </xdr:spPr>
    </xdr:sp>
    <xdr:clientData/>
  </xdr:twoCellAnchor>
  <xdr:twoCellAnchor>
    <xdr:from>
      <xdr:col>0</xdr:col>
      <xdr:colOff>600075</xdr:colOff>
      <xdr:row>67</xdr:row>
      <xdr:rowOff>9525</xdr:rowOff>
    </xdr:from>
    <xdr:to>
      <xdr:col>3</xdr:col>
      <xdr:colOff>9525</xdr:colOff>
      <xdr:row>68</xdr:row>
      <xdr:rowOff>19050</xdr:rowOff>
    </xdr:to>
    <xdr:sp macro="" textlink="">
      <xdr:nvSpPr>
        <xdr:cNvPr id="3080" name="Rectangle 2"/>
        <xdr:cNvSpPr>
          <a:spLocks noChangeArrowheads="1"/>
        </xdr:cNvSpPr>
      </xdr:nvSpPr>
      <xdr:spPr bwMode="auto">
        <a:xfrm>
          <a:off x="600075" y="11582400"/>
          <a:ext cx="1238250" cy="171450"/>
        </a:xfrm>
        <a:prstGeom prst="rect">
          <a:avLst/>
        </a:prstGeom>
        <a:solidFill>
          <a:srgbClr val="00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S84"/>
  <sheetViews>
    <sheetView tabSelected="1" workbookViewId="0">
      <selection activeCell="N52" sqref="N52"/>
    </sheetView>
  </sheetViews>
  <sheetFormatPr defaultRowHeight="12.75" x14ac:dyDescent="0.2"/>
  <cols>
    <col min="1" max="1" width="8.28515625" customWidth="1"/>
    <col min="2" max="2" width="7.7109375" customWidth="1"/>
    <col min="3" max="3" width="7.28515625" customWidth="1"/>
    <col min="4" max="4" width="4.7109375" customWidth="1"/>
    <col min="5" max="5" width="3" customWidth="1"/>
    <col min="6" max="6" width="9.5703125" customWidth="1"/>
    <col min="7" max="7" width="6" customWidth="1"/>
    <col min="8" max="8" width="2.7109375" customWidth="1"/>
    <col min="9" max="9" width="7.7109375" customWidth="1"/>
    <col min="10" max="10" width="3.7109375" customWidth="1"/>
    <col min="11" max="11" width="8.7109375" customWidth="1"/>
  </cols>
  <sheetData>
    <row r="1" spans="1:19" ht="20.25" x14ac:dyDescent="0.3">
      <c r="A1" s="13" t="s">
        <v>15</v>
      </c>
      <c r="B1" s="14"/>
      <c r="C1" s="14"/>
      <c r="D1" s="14"/>
      <c r="E1" s="14"/>
      <c r="F1" s="14"/>
      <c r="G1" s="14"/>
      <c r="H1" s="14"/>
      <c r="I1" s="14"/>
      <c r="J1" s="14"/>
      <c r="K1" s="14"/>
      <c r="L1" s="15" t="s">
        <v>5</v>
      </c>
      <c r="M1" s="16"/>
      <c r="N1" s="16"/>
      <c r="O1" s="16"/>
      <c r="P1" s="14"/>
      <c r="Q1" s="14"/>
      <c r="R1" s="14"/>
      <c r="S1" s="14"/>
    </row>
    <row r="2" spans="1:19" x14ac:dyDescent="0.2">
      <c r="A2" s="14"/>
      <c r="B2" s="14"/>
      <c r="C2" s="14"/>
      <c r="D2" s="14"/>
      <c r="E2" s="14"/>
      <c r="F2" s="14"/>
      <c r="G2" s="14"/>
      <c r="H2" s="14"/>
      <c r="I2" s="14"/>
      <c r="J2" s="14"/>
      <c r="K2" s="14"/>
      <c r="L2" s="14"/>
      <c r="M2" s="17" t="s">
        <v>18</v>
      </c>
      <c r="N2" s="18" t="s">
        <v>19</v>
      </c>
      <c r="O2" s="14"/>
      <c r="P2" s="14"/>
      <c r="Q2" s="14"/>
      <c r="R2" s="14"/>
      <c r="S2" s="14"/>
    </row>
    <row r="3" spans="1:19" ht="15.75" x14ac:dyDescent="0.25">
      <c r="A3" s="14"/>
      <c r="B3" s="19" t="s">
        <v>16</v>
      </c>
      <c r="C3" s="19"/>
      <c r="D3" s="19"/>
      <c r="E3" s="20"/>
      <c r="F3" s="20"/>
      <c r="G3" s="20"/>
      <c r="H3" s="20"/>
      <c r="I3" s="20"/>
      <c r="J3" s="16"/>
      <c r="K3" s="14"/>
      <c r="L3" s="33">
        <v>1</v>
      </c>
      <c r="M3" s="2">
        <v>0</v>
      </c>
      <c r="N3" s="3">
        <v>2</v>
      </c>
      <c r="O3" s="14"/>
      <c r="P3" s="14"/>
      <c r="Q3" s="14"/>
      <c r="R3" s="14"/>
      <c r="S3" s="14"/>
    </row>
    <row r="4" spans="1:19" ht="15.75" x14ac:dyDescent="0.25">
      <c r="A4" s="14"/>
      <c r="B4" s="19" t="s">
        <v>14</v>
      </c>
      <c r="C4" s="19"/>
      <c r="D4" s="19"/>
      <c r="E4" s="20"/>
      <c r="F4" s="20"/>
      <c r="G4" s="20"/>
      <c r="H4" s="20"/>
      <c r="I4" s="20"/>
      <c r="J4" s="16"/>
      <c r="K4" s="14"/>
      <c r="L4" s="33">
        <v>2</v>
      </c>
      <c r="M4" s="2">
        <v>1</v>
      </c>
      <c r="N4" s="2">
        <v>7</v>
      </c>
      <c r="O4" s="14"/>
      <c r="P4" s="14"/>
      <c r="Q4" s="14"/>
      <c r="R4" s="14"/>
      <c r="S4" s="14"/>
    </row>
    <row r="5" spans="1:19" ht="15.75" x14ac:dyDescent="0.25">
      <c r="A5" s="14"/>
      <c r="B5" s="20"/>
      <c r="C5" s="19" t="s">
        <v>13</v>
      </c>
      <c r="D5" s="20"/>
      <c r="E5" s="20"/>
      <c r="F5" s="20"/>
      <c r="G5" s="20"/>
      <c r="H5" s="20"/>
      <c r="I5" s="20"/>
      <c r="J5" s="16"/>
      <c r="K5" s="14"/>
      <c r="L5" s="33">
        <v>3</v>
      </c>
      <c r="M5" s="2">
        <v>2</v>
      </c>
      <c r="N5" s="2">
        <v>12</v>
      </c>
      <c r="O5" s="14"/>
      <c r="P5" s="14"/>
      <c r="Q5" s="14"/>
      <c r="R5" s="14"/>
      <c r="S5" s="14"/>
    </row>
    <row r="6" spans="1:19" ht="15.75" x14ac:dyDescent="0.25">
      <c r="A6" s="14"/>
      <c r="B6" s="19"/>
      <c r="C6" s="19" t="s">
        <v>12</v>
      </c>
      <c r="D6" s="19"/>
      <c r="E6" s="19"/>
      <c r="F6" s="19"/>
      <c r="G6" s="19"/>
      <c r="H6" s="19"/>
      <c r="I6" s="19"/>
      <c r="J6" s="14"/>
      <c r="K6" s="14"/>
      <c r="L6" s="33">
        <v>4</v>
      </c>
      <c r="M6" s="2">
        <v>4</v>
      </c>
      <c r="N6" s="2">
        <v>22</v>
      </c>
      <c r="O6" s="14"/>
      <c r="P6" s="14"/>
      <c r="Q6" s="14"/>
      <c r="R6" s="14"/>
      <c r="S6" s="14"/>
    </row>
    <row r="7" spans="1:19" ht="15" x14ac:dyDescent="0.25">
      <c r="A7" s="14"/>
      <c r="B7" s="14"/>
      <c r="C7" s="14"/>
      <c r="D7" s="16"/>
      <c r="E7" s="16"/>
      <c r="F7" s="16"/>
      <c r="G7" s="16"/>
      <c r="H7" s="14"/>
      <c r="I7" s="14"/>
      <c r="J7" s="14"/>
      <c r="K7" s="14"/>
      <c r="L7" s="33">
        <v>5</v>
      </c>
      <c r="M7" s="2">
        <v>5</v>
      </c>
      <c r="N7" s="2">
        <v>17</v>
      </c>
      <c r="O7" s="14"/>
      <c r="P7" s="14"/>
      <c r="Q7" s="14"/>
      <c r="R7" s="14"/>
      <c r="S7" s="14"/>
    </row>
    <row r="8" spans="1:19" ht="15.75" x14ac:dyDescent="0.25">
      <c r="A8" s="15" t="s">
        <v>17</v>
      </c>
      <c r="B8" s="14"/>
      <c r="C8" s="14"/>
      <c r="D8" s="14"/>
      <c r="E8" s="21"/>
      <c r="F8" s="21"/>
      <c r="G8" s="21"/>
      <c r="H8" s="21"/>
      <c r="I8" s="21"/>
      <c r="J8" s="21"/>
      <c r="K8" s="14"/>
      <c r="L8" s="33">
        <v>6</v>
      </c>
      <c r="M8" s="2">
        <v>74</v>
      </c>
      <c r="N8" s="2">
        <v>25</v>
      </c>
      <c r="O8" s="14"/>
      <c r="P8" s="14"/>
      <c r="Q8" s="14"/>
      <c r="R8" s="14"/>
      <c r="S8" s="14"/>
    </row>
    <row r="9" spans="1:19" ht="15.75" x14ac:dyDescent="0.25">
      <c r="A9" s="14"/>
      <c r="B9" s="22" t="s">
        <v>11</v>
      </c>
      <c r="C9" s="23">
        <f>E9</f>
        <v>5</v>
      </c>
      <c r="D9" s="14"/>
      <c r="E9" s="32">
        <v>5</v>
      </c>
      <c r="F9" s="14"/>
      <c r="G9" s="14"/>
      <c r="H9" s="14"/>
      <c r="I9" s="14"/>
      <c r="J9" s="14"/>
      <c r="K9" s="14"/>
      <c r="L9" s="33">
        <v>7</v>
      </c>
      <c r="M9" s="2">
        <v>91</v>
      </c>
      <c r="N9" s="2">
        <v>29</v>
      </c>
      <c r="O9" s="14"/>
      <c r="P9" s="14"/>
      <c r="Q9" s="14"/>
      <c r="R9" s="14"/>
      <c r="S9" s="14"/>
    </row>
    <row r="10" spans="1:19" ht="15" x14ac:dyDescent="0.25">
      <c r="A10" s="14"/>
      <c r="B10" s="14"/>
      <c r="C10" s="14"/>
      <c r="D10" s="14"/>
      <c r="E10" s="14"/>
      <c r="F10" s="14"/>
      <c r="G10" s="14"/>
      <c r="H10" s="14"/>
      <c r="I10" s="14"/>
      <c r="J10" s="14"/>
      <c r="K10" s="14"/>
      <c r="L10" s="33">
        <v>8</v>
      </c>
      <c r="M10" s="2">
        <v>105</v>
      </c>
      <c r="N10" s="2">
        <v>31</v>
      </c>
      <c r="O10" s="14"/>
      <c r="P10" s="14"/>
      <c r="Q10" s="14"/>
      <c r="R10" s="14"/>
      <c r="S10" s="14"/>
    </row>
    <row r="11" spans="1:19" ht="15.75" x14ac:dyDescent="0.25">
      <c r="A11" s="15" t="s">
        <v>30</v>
      </c>
      <c r="B11" s="14"/>
      <c r="C11" s="14"/>
      <c r="D11" s="14"/>
      <c r="E11" s="14"/>
      <c r="F11" s="14"/>
      <c r="G11" s="14"/>
      <c r="H11" s="14"/>
      <c r="I11" s="14"/>
      <c r="J11" s="14"/>
      <c r="K11" s="14"/>
      <c r="L11" s="33">
        <v>9</v>
      </c>
      <c r="M11" s="2">
        <v>121</v>
      </c>
      <c r="N11" s="2">
        <v>27</v>
      </c>
      <c r="O11" s="14"/>
      <c r="P11" s="14"/>
      <c r="Q11" s="14"/>
      <c r="R11" s="14"/>
      <c r="S11" s="14"/>
    </row>
    <row r="12" spans="1:19" ht="15.75" x14ac:dyDescent="0.25">
      <c r="A12" s="15" t="s">
        <v>33</v>
      </c>
      <c r="B12" s="14"/>
      <c r="C12" s="14"/>
      <c r="D12" s="14"/>
      <c r="E12" s="14"/>
      <c r="F12" s="14"/>
      <c r="G12" s="14"/>
      <c r="H12" s="14"/>
      <c r="I12" s="14"/>
      <c r="J12" s="14"/>
      <c r="K12" s="14"/>
      <c r="L12" s="33">
        <v>10</v>
      </c>
      <c r="M12" s="2">
        <v>135</v>
      </c>
      <c r="N12" s="2">
        <v>37</v>
      </c>
      <c r="O12" s="14"/>
      <c r="P12" s="14"/>
      <c r="Q12" s="14"/>
      <c r="R12" s="14"/>
      <c r="S12" s="14"/>
    </row>
    <row r="13" spans="1:19" ht="15" x14ac:dyDescent="0.25">
      <c r="A13" s="14"/>
      <c r="B13" s="14"/>
      <c r="C13" s="14"/>
      <c r="D13" s="14"/>
      <c r="E13" s="24"/>
      <c r="F13" s="24"/>
      <c r="G13" s="24"/>
      <c r="H13" s="24"/>
      <c r="I13" s="24"/>
      <c r="J13" s="24"/>
      <c r="K13" s="14"/>
      <c r="L13" s="33">
        <v>11</v>
      </c>
      <c r="M13" s="2">
        <v>152</v>
      </c>
      <c r="N13" s="2">
        <v>41</v>
      </c>
      <c r="O13" s="14"/>
      <c r="P13" s="14"/>
      <c r="Q13" s="14"/>
      <c r="R13" s="14"/>
      <c r="S13" s="14"/>
    </row>
    <row r="14" spans="1:19" ht="15.75" x14ac:dyDescent="0.25">
      <c r="A14" s="14"/>
      <c r="B14" s="25" t="s">
        <v>25</v>
      </c>
      <c r="C14" s="34">
        <f>a</f>
        <v>3.4883720930232553</v>
      </c>
      <c r="D14" s="35" t="s">
        <v>29</v>
      </c>
      <c r="E14" s="36" t="str">
        <f>IF(b&gt;=0,"+","-")</f>
        <v>+</v>
      </c>
      <c r="F14" s="34">
        <f>ABS(b)</f>
        <v>3.6279069767441872</v>
      </c>
      <c r="G14" s="24"/>
      <c r="H14" s="24"/>
      <c r="I14" s="24"/>
      <c r="J14" s="24"/>
      <c r="K14" s="24"/>
      <c r="L14" s="33">
        <v>12</v>
      </c>
      <c r="M14" s="2">
        <v>196</v>
      </c>
      <c r="N14" s="2">
        <v>48</v>
      </c>
      <c r="O14" s="14"/>
      <c r="P14" s="14"/>
      <c r="Q14" s="14"/>
      <c r="R14" s="14"/>
      <c r="S14" s="14"/>
    </row>
    <row r="15" spans="1:19" ht="15" x14ac:dyDescent="0.25">
      <c r="A15" s="14"/>
      <c r="B15" s="14"/>
      <c r="C15" s="14"/>
      <c r="D15" s="14"/>
      <c r="E15" s="24"/>
      <c r="F15" s="14"/>
      <c r="G15" s="14"/>
      <c r="H15" s="14"/>
      <c r="I15" s="14"/>
      <c r="J15" s="14"/>
      <c r="K15" s="24"/>
      <c r="L15" s="33">
        <v>13</v>
      </c>
      <c r="M15" s="2">
        <v>213</v>
      </c>
      <c r="N15" s="2">
        <v>55</v>
      </c>
      <c r="O15" s="14"/>
      <c r="P15" s="14"/>
      <c r="Q15" s="14"/>
      <c r="R15" s="14"/>
      <c r="S15" s="14"/>
    </row>
    <row r="16" spans="1:19" ht="15.75" x14ac:dyDescent="0.25">
      <c r="A16" s="15" t="s">
        <v>31</v>
      </c>
      <c r="B16" s="14"/>
      <c r="C16" s="15"/>
      <c r="D16" s="15"/>
      <c r="E16" s="14"/>
      <c r="G16" s="37">
        <f>CORREL(Sheet2!B2:B51,Sheet2!C2:C51)</f>
        <v>0.91499142199562788</v>
      </c>
      <c r="L16" s="33">
        <v>14</v>
      </c>
      <c r="M16" s="2">
        <v>227</v>
      </c>
      <c r="N16" s="2">
        <v>51</v>
      </c>
      <c r="O16" s="14"/>
      <c r="P16" s="14"/>
      <c r="Q16" s="14"/>
      <c r="R16" s="14"/>
      <c r="S16" s="14"/>
    </row>
    <row r="17" spans="1:19" ht="15" x14ac:dyDescent="0.25">
      <c r="L17" s="33">
        <v>15</v>
      </c>
      <c r="M17" s="2">
        <v>244</v>
      </c>
      <c r="N17" s="2">
        <v>63</v>
      </c>
      <c r="O17" s="14"/>
      <c r="P17" s="14"/>
      <c r="Q17" s="14"/>
      <c r="R17" s="14"/>
      <c r="S17" s="14"/>
    </row>
    <row r="18" spans="1:19" ht="15.75" x14ac:dyDescent="0.25">
      <c r="A18" s="15" t="s">
        <v>32</v>
      </c>
      <c r="B18" s="14"/>
      <c r="C18" s="15"/>
      <c r="D18" s="15"/>
      <c r="E18" s="14"/>
      <c r="G18" s="37">
        <f>sss</f>
        <v>12</v>
      </c>
      <c r="H18" s="14"/>
      <c r="I18" s="14"/>
      <c r="J18" s="14"/>
      <c r="K18" s="14"/>
      <c r="L18" s="33">
        <v>16</v>
      </c>
      <c r="M18" s="2">
        <v>258</v>
      </c>
      <c r="N18" s="2">
        <v>69</v>
      </c>
      <c r="O18" s="14"/>
      <c r="P18" s="14"/>
      <c r="Q18" s="14"/>
      <c r="R18" s="14"/>
      <c r="S18" s="14"/>
    </row>
    <row r="19" spans="1:19" ht="15" x14ac:dyDescent="0.25">
      <c r="A19" s="14"/>
      <c r="B19" s="14"/>
      <c r="C19" s="14"/>
      <c r="D19" s="14"/>
      <c r="E19" s="24"/>
      <c r="F19" s="14"/>
      <c r="G19" s="14"/>
      <c r="H19" s="14"/>
      <c r="I19" s="14"/>
      <c r="J19" s="14"/>
      <c r="K19" s="14"/>
      <c r="L19" s="33">
        <v>17</v>
      </c>
      <c r="M19" s="2">
        <v>274</v>
      </c>
      <c r="N19" s="2">
        <v>75</v>
      </c>
      <c r="O19" s="14"/>
      <c r="P19" s="14"/>
      <c r="Q19" s="14"/>
      <c r="R19" s="14"/>
      <c r="S19" s="14"/>
    </row>
    <row r="20" spans="1:19" ht="15" x14ac:dyDescent="0.25">
      <c r="A20" s="14"/>
      <c r="B20" s="14"/>
      <c r="C20" s="14"/>
      <c r="D20" s="14"/>
      <c r="E20" s="24"/>
      <c r="F20" s="14"/>
      <c r="G20" s="14"/>
      <c r="H20" s="14"/>
      <c r="I20" s="14"/>
      <c r="J20" s="14"/>
      <c r="K20" s="14"/>
      <c r="L20" s="33">
        <v>18</v>
      </c>
      <c r="M20" s="2">
        <v>288</v>
      </c>
      <c r="N20" s="2">
        <v>80</v>
      </c>
      <c r="O20" s="14"/>
      <c r="P20" s="14"/>
      <c r="Q20" s="14"/>
      <c r="R20" s="14"/>
      <c r="S20" s="14"/>
    </row>
    <row r="21" spans="1:19" ht="15.75" x14ac:dyDescent="0.25">
      <c r="A21" s="14"/>
      <c r="B21" s="15"/>
      <c r="C21" s="14"/>
      <c r="D21" s="14"/>
      <c r="E21" s="24"/>
      <c r="F21" s="14"/>
      <c r="G21" s="14"/>
      <c r="H21" s="14"/>
      <c r="I21" s="38"/>
      <c r="J21" s="14"/>
      <c r="K21" s="14"/>
      <c r="L21" s="33">
        <v>19</v>
      </c>
      <c r="M21" s="2">
        <v>305</v>
      </c>
      <c r="N21" s="2">
        <v>88</v>
      </c>
      <c r="O21" s="14"/>
      <c r="P21" s="14"/>
      <c r="Q21" s="14"/>
      <c r="R21" s="14"/>
      <c r="S21" s="14"/>
    </row>
    <row r="22" spans="1:19" ht="15" x14ac:dyDescent="0.25">
      <c r="A22" s="14"/>
      <c r="B22" s="14"/>
      <c r="C22" s="26"/>
      <c r="D22" s="39"/>
      <c r="E22" s="27"/>
      <c r="F22" s="26"/>
      <c r="G22" s="26"/>
      <c r="H22" s="26"/>
      <c r="I22" s="26"/>
      <c r="J22" s="26"/>
      <c r="K22" s="14"/>
      <c r="L22" s="33">
        <v>20</v>
      </c>
      <c r="M22" s="2">
        <v>319</v>
      </c>
      <c r="N22" s="2">
        <v>93</v>
      </c>
      <c r="O22" s="14"/>
      <c r="P22" s="14"/>
      <c r="Q22" s="14"/>
      <c r="R22" s="14"/>
      <c r="S22" s="14"/>
    </row>
    <row r="23" spans="1:19" ht="15" x14ac:dyDescent="0.25">
      <c r="A23" s="14"/>
      <c r="B23" s="14"/>
      <c r="C23" s="14"/>
      <c r="D23" s="14"/>
      <c r="E23" s="27"/>
      <c r="F23" s="27"/>
      <c r="G23" s="27"/>
      <c r="H23" s="27"/>
      <c r="I23" s="27"/>
      <c r="J23" s="27"/>
      <c r="K23" s="14"/>
      <c r="L23" s="33">
        <v>21</v>
      </c>
      <c r="M23" s="2">
        <v>335</v>
      </c>
      <c r="N23" s="2">
        <v>97</v>
      </c>
      <c r="O23" s="14"/>
      <c r="P23" s="14"/>
      <c r="Q23" s="14"/>
      <c r="R23" s="14"/>
      <c r="S23" s="14"/>
    </row>
    <row r="24" spans="1:19" ht="15" x14ac:dyDescent="0.25">
      <c r="A24" s="14"/>
      <c r="B24" s="14"/>
      <c r="C24" s="14"/>
      <c r="D24" s="14"/>
      <c r="E24" s="24"/>
      <c r="F24" s="24"/>
      <c r="G24" s="24"/>
      <c r="H24" s="14"/>
      <c r="I24" s="14"/>
      <c r="J24" s="14"/>
      <c r="K24" s="14"/>
      <c r="L24" s="33">
        <v>22</v>
      </c>
      <c r="M24" s="2">
        <v>349</v>
      </c>
      <c r="N24" s="2">
        <v>103</v>
      </c>
      <c r="O24" s="14"/>
      <c r="P24" s="14"/>
      <c r="Q24" s="14"/>
      <c r="R24" s="14"/>
      <c r="S24" s="14"/>
    </row>
    <row r="25" spans="1:19" ht="15.75" x14ac:dyDescent="0.25">
      <c r="A25" s="14"/>
      <c r="B25" s="14"/>
      <c r="C25" s="14"/>
      <c r="D25" s="14"/>
      <c r="E25" s="14"/>
      <c r="F25" s="14"/>
      <c r="G25" s="14"/>
      <c r="H25" s="14"/>
      <c r="I25" s="28"/>
      <c r="J25" s="28"/>
      <c r="K25" s="14"/>
      <c r="L25" s="33">
        <v>23</v>
      </c>
      <c r="M25" s="2"/>
      <c r="N25" s="2"/>
      <c r="O25" s="14"/>
      <c r="P25" s="14"/>
      <c r="Q25" s="14"/>
      <c r="R25" s="14"/>
      <c r="S25" s="14"/>
    </row>
    <row r="26" spans="1:19" ht="15" x14ac:dyDescent="0.25">
      <c r="A26" s="14"/>
      <c r="B26" s="14"/>
      <c r="C26" s="14"/>
      <c r="D26" s="14"/>
      <c r="E26" s="24"/>
      <c r="F26" s="14"/>
      <c r="G26" s="14"/>
      <c r="H26" s="14"/>
      <c r="I26" s="14"/>
      <c r="J26" s="14"/>
      <c r="K26" s="14"/>
      <c r="L26" s="33">
        <v>24</v>
      </c>
      <c r="M26" s="2"/>
      <c r="N26" s="2"/>
      <c r="O26" s="14"/>
      <c r="P26" s="14"/>
      <c r="Q26" s="14"/>
      <c r="R26" s="14"/>
      <c r="S26" s="14"/>
    </row>
    <row r="27" spans="1:19" ht="15" x14ac:dyDescent="0.25">
      <c r="K27" s="14"/>
      <c r="L27" s="33">
        <v>25</v>
      </c>
      <c r="M27" s="2"/>
      <c r="N27" s="2"/>
      <c r="O27" s="14"/>
      <c r="P27" s="14"/>
      <c r="Q27" s="14"/>
      <c r="R27" s="14"/>
      <c r="S27" s="14"/>
    </row>
    <row r="28" spans="1:19" ht="15" x14ac:dyDescent="0.25">
      <c r="K28" s="14"/>
      <c r="L28" s="33">
        <v>26</v>
      </c>
      <c r="M28" s="2"/>
      <c r="N28" s="2"/>
      <c r="O28" s="14"/>
      <c r="P28" s="14"/>
      <c r="Q28" s="14"/>
      <c r="R28" s="14"/>
      <c r="S28" s="14"/>
    </row>
    <row r="29" spans="1:19" ht="15" x14ac:dyDescent="0.25">
      <c r="K29" s="14"/>
      <c r="L29" s="33">
        <v>27</v>
      </c>
      <c r="M29" s="2"/>
      <c r="N29" s="2"/>
      <c r="O29" s="14"/>
      <c r="P29" s="14"/>
      <c r="Q29" s="14"/>
      <c r="R29" s="14"/>
      <c r="S29" s="14"/>
    </row>
    <row r="30" spans="1:19" ht="15" x14ac:dyDescent="0.25">
      <c r="K30" s="14"/>
      <c r="L30" s="33">
        <v>28</v>
      </c>
      <c r="M30" s="2"/>
      <c r="N30" s="2"/>
      <c r="O30" s="14"/>
      <c r="P30" s="14"/>
      <c r="Q30" s="14"/>
      <c r="R30" s="14"/>
      <c r="S30" s="14"/>
    </row>
    <row r="31" spans="1:19" ht="15" x14ac:dyDescent="0.25">
      <c r="K31" s="14"/>
      <c r="L31" s="33">
        <v>29</v>
      </c>
      <c r="M31" s="2"/>
      <c r="N31" s="2"/>
      <c r="O31" s="14"/>
      <c r="P31" s="14"/>
      <c r="Q31" s="14"/>
      <c r="R31" s="14"/>
      <c r="S31" s="14"/>
    </row>
    <row r="32" spans="1:19" ht="15" x14ac:dyDescent="0.25">
      <c r="K32" s="14"/>
      <c r="L32" s="33">
        <v>30</v>
      </c>
      <c r="M32" s="2"/>
      <c r="N32" s="2"/>
      <c r="O32" s="14"/>
      <c r="P32" s="14"/>
      <c r="Q32" s="14"/>
      <c r="R32" s="14"/>
      <c r="S32" s="14"/>
    </row>
    <row r="33" spans="1:19" ht="15" x14ac:dyDescent="0.25">
      <c r="K33" s="14"/>
      <c r="L33" s="33">
        <v>31</v>
      </c>
      <c r="M33" s="2"/>
      <c r="N33" s="2"/>
      <c r="O33" s="14"/>
      <c r="P33" s="14"/>
      <c r="Q33" s="14"/>
      <c r="R33" s="14"/>
      <c r="S33" s="14"/>
    </row>
    <row r="34" spans="1:19" ht="15" x14ac:dyDescent="0.25">
      <c r="K34" s="14"/>
      <c r="L34" s="33">
        <v>32</v>
      </c>
      <c r="M34" s="2"/>
      <c r="N34" s="2"/>
      <c r="O34" s="14"/>
      <c r="P34" s="14"/>
      <c r="Q34" s="14"/>
      <c r="R34" s="14"/>
      <c r="S34" s="14"/>
    </row>
    <row r="35" spans="1:19" ht="15" x14ac:dyDescent="0.25">
      <c r="K35" s="14"/>
      <c r="L35" s="33">
        <v>33</v>
      </c>
      <c r="M35" s="2"/>
      <c r="N35" s="2"/>
      <c r="O35" s="14"/>
      <c r="P35" s="14"/>
      <c r="Q35" s="14"/>
      <c r="R35" s="14"/>
      <c r="S35" s="14"/>
    </row>
    <row r="36" spans="1:19" ht="15" x14ac:dyDescent="0.25">
      <c r="K36" s="14"/>
      <c r="L36" s="33">
        <v>34</v>
      </c>
      <c r="M36" s="2"/>
      <c r="N36" s="2"/>
      <c r="O36" s="14"/>
      <c r="P36" s="14"/>
      <c r="Q36" s="14"/>
      <c r="R36" s="14"/>
      <c r="S36" s="14"/>
    </row>
    <row r="37" spans="1:19" ht="15" x14ac:dyDescent="0.25">
      <c r="K37" s="14"/>
      <c r="L37" s="33">
        <v>35</v>
      </c>
      <c r="M37" s="2"/>
      <c r="N37" s="2"/>
      <c r="O37" s="14"/>
      <c r="P37" s="14"/>
      <c r="Q37" s="14"/>
      <c r="R37" s="14"/>
      <c r="S37" s="14"/>
    </row>
    <row r="38" spans="1:19" ht="15" x14ac:dyDescent="0.25">
      <c r="K38" s="14"/>
      <c r="L38" s="33">
        <v>36</v>
      </c>
      <c r="M38" s="2"/>
      <c r="N38" s="2"/>
      <c r="O38" s="14"/>
      <c r="P38" s="14"/>
      <c r="Q38" s="14"/>
      <c r="R38" s="14"/>
      <c r="S38" s="14"/>
    </row>
    <row r="39" spans="1:19" ht="15.75" x14ac:dyDescent="0.25">
      <c r="A39" s="29" t="s">
        <v>6</v>
      </c>
      <c r="B39" s="29"/>
      <c r="C39" s="14"/>
      <c r="D39" s="14"/>
      <c r="E39" s="24"/>
      <c r="F39" s="24"/>
      <c r="G39" s="24"/>
      <c r="H39" s="14"/>
      <c r="I39" s="14"/>
      <c r="J39" s="14"/>
      <c r="K39" s="14"/>
      <c r="L39" s="33">
        <v>37</v>
      </c>
      <c r="M39" s="2"/>
      <c r="N39" s="2"/>
      <c r="O39" s="14"/>
      <c r="P39" s="14"/>
      <c r="Q39" s="14"/>
      <c r="R39" s="14"/>
      <c r="S39" s="14"/>
    </row>
    <row r="40" spans="1:19" ht="15.75" x14ac:dyDescent="0.25">
      <c r="A40" s="14"/>
      <c r="B40" s="29"/>
      <c r="C40" s="29" t="s">
        <v>7</v>
      </c>
      <c r="D40" s="14"/>
      <c r="E40" s="24"/>
      <c r="F40" s="24"/>
      <c r="G40" s="24"/>
      <c r="H40" s="14"/>
      <c r="I40" s="14"/>
      <c r="J40" s="14"/>
      <c r="K40" s="14"/>
      <c r="L40" s="33">
        <v>38</v>
      </c>
      <c r="M40" s="2"/>
      <c r="N40" s="2"/>
      <c r="O40" s="14"/>
      <c r="P40" s="14"/>
      <c r="Q40" s="14"/>
      <c r="R40" s="14"/>
      <c r="S40" s="14"/>
    </row>
    <row r="41" spans="1:19" ht="15.75" x14ac:dyDescent="0.25">
      <c r="A41" s="14"/>
      <c r="B41" s="29"/>
      <c r="C41" s="29" t="s">
        <v>8</v>
      </c>
      <c r="D41" s="14"/>
      <c r="E41" s="14"/>
      <c r="F41" s="14"/>
      <c r="G41" s="14"/>
      <c r="H41" s="14"/>
      <c r="I41" s="14"/>
      <c r="J41" s="14"/>
      <c r="K41" s="14"/>
      <c r="L41" s="33">
        <v>39</v>
      </c>
      <c r="M41" s="2"/>
      <c r="N41" s="2"/>
      <c r="O41" s="14"/>
      <c r="P41" s="14"/>
      <c r="Q41" s="14"/>
      <c r="R41" s="14"/>
      <c r="S41" s="14"/>
    </row>
    <row r="42" spans="1:19" ht="15.75" x14ac:dyDescent="0.25">
      <c r="A42" s="14"/>
      <c r="B42" s="29"/>
      <c r="C42" s="29"/>
      <c r="D42" s="14"/>
      <c r="E42" s="14"/>
      <c r="F42" s="14"/>
      <c r="G42" s="14"/>
      <c r="H42" s="14"/>
      <c r="I42" s="14"/>
      <c r="J42" s="14"/>
      <c r="K42" s="14"/>
      <c r="L42" s="33">
        <v>40</v>
      </c>
      <c r="M42" s="2"/>
      <c r="N42" s="2"/>
      <c r="O42" s="14"/>
      <c r="P42" s="14"/>
      <c r="Q42" s="14"/>
      <c r="R42" s="14"/>
      <c r="S42" s="14"/>
    </row>
    <row r="43" spans="1:19" ht="15.75" x14ac:dyDescent="0.25">
      <c r="A43" s="14"/>
      <c r="B43" s="29"/>
      <c r="C43" s="29"/>
      <c r="D43" s="14"/>
      <c r="E43" s="14"/>
      <c r="F43" s="14"/>
      <c r="G43" s="14"/>
      <c r="H43" s="14"/>
      <c r="I43" s="14"/>
      <c r="J43" s="14"/>
      <c r="K43" s="14"/>
      <c r="L43" s="33">
        <v>41</v>
      </c>
      <c r="M43" s="2"/>
      <c r="N43" s="2"/>
      <c r="O43" s="14"/>
      <c r="P43" s="14"/>
      <c r="Q43" s="14"/>
      <c r="R43" s="14"/>
      <c r="S43" s="14"/>
    </row>
    <row r="44" spans="1:19" ht="15" x14ac:dyDescent="0.25">
      <c r="A44" s="14"/>
      <c r="B44" s="14"/>
      <c r="C44" s="14"/>
      <c r="D44" s="14"/>
      <c r="E44" s="14"/>
      <c r="F44" s="14"/>
      <c r="G44" s="14"/>
      <c r="H44" s="14"/>
      <c r="I44" s="14"/>
      <c r="J44" s="14"/>
      <c r="K44" s="14"/>
      <c r="L44" s="33">
        <v>42</v>
      </c>
      <c r="M44" s="2"/>
      <c r="N44" s="2"/>
      <c r="O44" s="14"/>
      <c r="P44" s="14"/>
      <c r="Q44" s="14"/>
      <c r="R44" s="14"/>
      <c r="S44" s="14"/>
    </row>
    <row r="45" spans="1:19" ht="15.75" x14ac:dyDescent="0.25">
      <c r="A45" s="29"/>
      <c r="B45" s="29"/>
      <c r="C45" s="14"/>
      <c r="D45" s="14"/>
      <c r="E45" s="14"/>
      <c r="F45" s="14"/>
      <c r="G45" s="14"/>
      <c r="H45" s="14"/>
      <c r="I45" s="14"/>
      <c r="J45" s="14"/>
      <c r="K45" s="14"/>
      <c r="L45" s="33">
        <v>43</v>
      </c>
      <c r="M45" s="2"/>
      <c r="N45" s="2"/>
      <c r="O45" s="14"/>
      <c r="P45" s="14"/>
      <c r="Q45" s="14"/>
      <c r="R45" s="14"/>
      <c r="S45" s="14"/>
    </row>
    <row r="46" spans="1:19" ht="15" x14ac:dyDescent="0.25">
      <c r="A46" s="14"/>
      <c r="B46" s="30" t="s">
        <v>0</v>
      </c>
      <c r="C46" s="30"/>
      <c r="D46" s="30"/>
      <c r="E46" s="30"/>
      <c r="F46" s="14"/>
      <c r="G46" s="14"/>
      <c r="H46" s="14"/>
      <c r="I46" s="14"/>
      <c r="J46" s="14"/>
      <c r="K46" s="14"/>
      <c r="L46" s="33">
        <v>44</v>
      </c>
      <c r="M46" s="2"/>
      <c r="N46" s="2"/>
      <c r="O46" s="14"/>
      <c r="P46" s="14"/>
      <c r="Q46" s="14"/>
      <c r="R46" s="14"/>
      <c r="S46" s="14"/>
    </row>
    <row r="47" spans="1:19" ht="15" x14ac:dyDescent="0.25">
      <c r="A47" s="14"/>
      <c r="B47" s="30" t="s">
        <v>1</v>
      </c>
      <c r="C47" s="30"/>
      <c r="D47" s="30"/>
      <c r="E47" s="30"/>
      <c r="F47" s="14"/>
      <c r="G47" s="14"/>
      <c r="H47" s="14"/>
      <c r="I47" s="14"/>
      <c r="J47" s="14"/>
      <c r="K47" s="14"/>
      <c r="L47" s="33">
        <v>45</v>
      </c>
      <c r="M47" s="2"/>
      <c r="N47" s="2"/>
      <c r="O47" s="14"/>
      <c r="P47" s="14"/>
      <c r="Q47" s="14"/>
      <c r="R47" s="14"/>
      <c r="S47" s="14"/>
    </row>
    <row r="48" spans="1:19" ht="15" x14ac:dyDescent="0.25">
      <c r="A48" s="14"/>
      <c r="B48" s="30" t="s">
        <v>2</v>
      </c>
      <c r="C48" s="30"/>
      <c r="D48" s="30"/>
      <c r="E48" s="30"/>
      <c r="F48" s="14"/>
      <c r="G48" s="14"/>
      <c r="H48" s="14"/>
      <c r="I48" s="14"/>
      <c r="J48" s="14"/>
      <c r="K48" s="14"/>
      <c r="L48" s="33">
        <v>46</v>
      </c>
      <c r="M48" s="2"/>
      <c r="N48" s="2"/>
      <c r="O48" s="14"/>
      <c r="P48" s="14"/>
      <c r="Q48" s="14"/>
      <c r="R48" s="14"/>
      <c r="S48" s="14"/>
    </row>
    <row r="49" spans="1:19" ht="15" x14ac:dyDescent="0.25">
      <c r="A49" s="14"/>
      <c r="B49" s="30" t="s">
        <v>3</v>
      </c>
      <c r="C49" s="30"/>
      <c r="D49" s="30"/>
      <c r="E49" s="30"/>
      <c r="F49" s="14"/>
      <c r="G49" s="14"/>
      <c r="H49" s="14"/>
      <c r="I49" s="14"/>
      <c r="J49" s="14"/>
      <c r="K49" s="14"/>
      <c r="L49" s="33">
        <v>47</v>
      </c>
      <c r="M49" s="2"/>
      <c r="N49" s="2"/>
      <c r="O49" s="14"/>
      <c r="P49" s="14"/>
      <c r="Q49" s="14"/>
      <c r="R49" s="14"/>
      <c r="S49" s="14"/>
    </row>
    <row r="50" spans="1:19" ht="15" x14ac:dyDescent="0.25">
      <c r="A50" s="14"/>
      <c r="B50" s="30" t="s">
        <v>4</v>
      </c>
      <c r="C50" s="30"/>
      <c r="D50" s="30"/>
      <c r="E50" s="30"/>
      <c r="F50" s="14"/>
      <c r="G50" s="14"/>
      <c r="H50" s="14"/>
      <c r="I50" s="14"/>
      <c r="J50" s="14"/>
      <c r="K50" s="14"/>
      <c r="L50" s="33">
        <v>48</v>
      </c>
      <c r="M50" s="2"/>
      <c r="N50" s="2"/>
      <c r="O50" s="14"/>
      <c r="P50" s="14"/>
      <c r="Q50" s="14"/>
      <c r="R50" s="14"/>
      <c r="S50" s="14"/>
    </row>
    <row r="51" spans="1:19" ht="15" x14ac:dyDescent="0.25">
      <c r="A51" s="14"/>
      <c r="B51" s="14"/>
      <c r="C51" s="14"/>
      <c r="D51" s="14"/>
      <c r="E51" s="14"/>
      <c r="F51" s="14"/>
      <c r="G51" s="14"/>
      <c r="H51" s="14"/>
      <c r="I51" s="14"/>
      <c r="J51" s="14"/>
      <c r="K51" s="14"/>
      <c r="L51" s="33">
        <v>49</v>
      </c>
      <c r="M51" s="2"/>
      <c r="N51" s="2"/>
      <c r="O51" s="14"/>
      <c r="P51" s="14"/>
      <c r="Q51" s="14"/>
      <c r="R51" s="14"/>
      <c r="S51" s="14"/>
    </row>
    <row r="52" spans="1:19" ht="15" x14ac:dyDescent="0.25">
      <c r="A52" s="14"/>
      <c r="B52" s="14"/>
      <c r="C52" s="14"/>
      <c r="D52" s="14"/>
      <c r="E52" s="14"/>
      <c r="F52" s="14"/>
      <c r="G52" s="14"/>
      <c r="H52" s="14"/>
      <c r="I52" s="14"/>
      <c r="J52" s="14"/>
      <c r="K52" s="14"/>
      <c r="L52" s="33">
        <v>50</v>
      </c>
      <c r="M52" s="2"/>
      <c r="N52" s="2"/>
      <c r="O52" s="14"/>
      <c r="P52" s="14"/>
      <c r="Q52" s="14"/>
      <c r="R52" s="14"/>
      <c r="S52" s="14"/>
    </row>
    <row r="53" spans="1:19" x14ac:dyDescent="0.2">
      <c r="A53" s="14"/>
      <c r="B53" s="14"/>
      <c r="C53" s="14"/>
      <c r="D53" s="14"/>
      <c r="E53" s="14"/>
      <c r="F53" s="14"/>
      <c r="G53" s="14"/>
      <c r="H53" s="14"/>
      <c r="I53" s="14"/>
      <c r="J53" s="14"/>
      <c r="K53" s="14"/>
      <c r="L53" s="31"/>
      <c r="M53" s="14"/>
      <c r="N53" s="14"/>
      <c r="O53" s="14"/>
      <c r="P53" s="14"/>
      <c r="Q53" s="14"/>
      <c r="R53" s="14"/>
      <c r="S53" s="14"/>
    </row>
    <row r="54" spans="1:19" x14ac:dyDescent="0.2">
      <c r="A54" s="14"/>
      <c r="B54" s="14"/>
      <c r="C54" s="14"/>
      <c r="D54" s="14"/>
      <c r="E54" s="14"/>
      <c r="F54" s="14"/>
      <c r="G54" s="14"/>
      <c r="H54" s="14"/>
      <c r="I54" s="14"/>
      <c r="J54" s="14"/>
      <c r="K54" s="14"/>
      <c r="L54" s="14"/>
      <c r="M54" s="14"/>
      <c r="N54" s="14"/>
      <c r="O54" s="14"/>
      <c r="P54" s="14"/>
      <c r="Q54" s="14"/>
      <c r="R54" s="14"/>
      <c r="S54" s="14"/>
    </row>
    <row r="55" spans="1:19" x14ac:dyDescent="0.2">
      <c r="A55" s="14"/>
      <c r="B55" s="14"/>
      <c r="C55" s="14"/>
      <c r="D55" s="14"/>
      <c r="E55" s="14"/>
      <c r="F55" s="14"/>
      <c r="G55" s="14"/>
      <c r="H55" s="14"/>
      <c r="I55" s="14"/>
      <c r="J55" s="14"/>
      <c r="K55" s="14"/>
      <c r="L55" s="14"/>
      <c r="M55" s="14"/>
      <c r="N55" s="14"/>
      <c r="O55" s="14"/>
      <c r="P55" s="14"/>
      <c r="Q55" s="14"/>
      <c r="R55" s="14"/>
      <c r="S55" s="14"/>
    </row>
    <row r="56" spans="1:19" x14ac:dyDescent="0.2">
      <c r="A56" s="14"/>
      <c r="B56" s="14"/>
      <c r="C56" s="14"/>
      <c r="D56" s="14"/>
      <c r="E56" s="14"/>
      <c r="F56" s="14"/>
      <c r="G56" s="14"/>
      <c r="H56" s="14"/>
      <c r="I56" s="14"/>
      <c r="J56" s="14"/>
      <c r="K56" s="14"/>
      <c r="L56" s="14"/>
      <c r="M56" s="14"/>
      <c r="N56" s="14"/>
      <c r="O56" s="14"/>
      <c r="P56" s="14"/>
      <c r="Q56" s="14"/>
      <c r="R56" s="14"/>
      <c r="S56" s="14"/>
    </row>
    <row r="57" spans="1:19" x14ac:dyDescent="0.2">
      <c r="A57" s="14"/>
      <c r="B57" s="14"/>
      <c r="C57" s="14"/>
      <c r="D57" s="14"/>
      <c r="E57" s="14"/>
      <c r="F57" s="14"/>
      <c r="G57" s="14"/>
      <c r="H57" s="14"/>
      <c r="I57" s="14"/>
      <c r="J57" s="14"/>
      <c r="K57" s="14"/>
      <c r="L57" s="14"/>
      <c r="M57" s="14"/>
      <c r="N57" s="14"/>
      <c r="O57" s="14"/>
      <c r="P57" s="14"/>
      <c r="Q57" s="14"/>
      <c r="R57" s="14"/>
      <c r="S57" s="14"/>
    </row>
    <row r="58" spans="1:19" x14ac:dyDescent="0.2">
      <c r="A58" s="14"/>
      <c r="B58" s="14"/>
      <c r="C58" s="14"/>
      <c r="D58" s="14"/>
      <c r="E58" s="14"/>
      <c r="F58" s="14"/>
      <c r="G58" s="14"/>
      <c r="H58" s="14"/>
      <c r="I58" s="14"/>
      <c r="J58" s="14"/>
      <c r="K58" s="14"/>
      <c r="L58" s="14"/>
      <c r="M58" s="14"/>
      <c r="N58" s="14"/>
      <c r="O58" s="14"/>
      <c r="P58" s="14"/>
      <c r="Q58" s="14"/>
      <c r="R58" s="14"/>
      <c r="S58" s="14"/>
    </row>
    <row r="59" spans="1:19" x14ac:dyDescent="0.2">
      <c r="A59" s="14"/>
      <c r="B59" s="14"/>
      <c r="C59" s="14"/>
      <c r="D59" s="14"/>
      <c r="E59" s="14"/>
      <c r="F59" s="14"/>
      <c r="G59" s="14"/>
      <c r="H59" s="14"/>
      <c r="I59" s="14"/>
      <c r="J59" s="14"/>
      <c r="K59" s="14"/>
      <c r="L59" s="14"/>
      <c r="M59" s="14"/>
      <c r="N59" s="14"/>
      <c r="O59" s="14"/>
      <c r="P59" s="14"/>
      <c r="Q59" s="14"/>
      <c r="R59" s="14"/>
      <c r="S59" s="14"/>
    </row>
    <row r="60" spans="1:19" x14ac:dyDescent="0.2">
      <c r="A60" s="14"/>
      <c r="B60" s="14"/>
      <c r="C60" s="14"/>
      <c r="D60" s="14"/>
      <c r="E60" s="14"/>
      <c r="F60" s="14"/>
      <c r="G60" s="14"/>
      <c r="H60" s="14"/>
      <c r="I60" s="14"/>
      <c r="J60" s="14"/>
      <c r="K60" s="14"/>
      <c r="L60" s="14"/>
      <c r="M60" s="14"/>
      <c r="N60" s="14"/>
      <c r="O60" s="14"/>
      <c r="P60" s="14"/>
      <c r="Q60" s="14"/>
      <c r="R60" s="14"/>
      <c r="S60" s="14"/>
    </row>
    <row r="61" spans="1:19" x14ac:dyDescent="0.2">
      <c r="A61" s="14"/>
      <c r="B61" s="14"/>
      <c r="C61" s="14"/>
      <c r="D61" s="14"/>
      <c r="E61" s="14"/>
      <c r="F61" s="14"/>
      <c r="G61" s="14"/>
      <c r="H61" s="14"/>
      <c r="I61" s="14"/>
      <c r="J61" s="14"/>
      <c r="K61" s="14"/>
      <c r="L61" s="14"/>
      <c r="M61" s="14"/>
      <c r="N61" s="14"/>
      <c r="O61" s="14"/>
      <c r="P61" s="14"/>
      <c r="Q61" s="14"/>
      <c r="R61" s="14"/>
      <c r="S61" s="14"/>
    </row>
    <row r="62" spans="1:19" x14ac:dyDescent="0.2">
      <c r="A62" s="14"/>
      <c r="B62" s="14"/>
      <c r="C62" s="14"/>
      <c r="D62" s="14"/>
      <c r="E62" s="14"/>
      <c r="F62" s="14"/>
      <c r="G62" s="14"/>
      <c r="H62" s="14"/>
      <c r="I62" s="14"/>
      <c r="J62" s="14"/>
      <c r="K62" s="14"/>
      <c r="L62" s="14"/>
      <c r="M62" s="14"/>
      <c r="N62" s="14"/>
      <c r="O62" s="14"/>
      <c r="P62" s="14"/>
      <c r="Q62" s="14"/>
      <c r="R62" s="14"/>
      <c r="S62" s="14"/>
    </row>
    <row r="63" spans="1:19" x14ac:dyDescent="0.2">
      <c r="A63" s="14"/>
      <c r="B63" s="14"/>
      <c r="C63" s="14"/>
      <c r="D63" s="14"/>
      <c r="E63" s="14"/>
      <c r="F63" s="14"/>
      <c r="G63" s="14"/>
      <c r="H63" s="14"/>
      <c r="I63" s="14"/>
      <c r="J63" s="14"/>
      <c r="K63" s="14"/>
      <c r="L63" s="14"/>
      <c r="M63" s="14"/>
      <c r="N63" s="14"/>
      <c r="O63" s="14"/>
      <c r="P63" s="14"/>
      <c r="Q63" s="14"/>
      <c r="R63" s="14"/>
      <c r="S63" s="14"/>
    </row>
    <row r="64" spans="1:19" x14ac:dyDescent="0.2">
      <c r="A64" s="14"/>
      <c r="B64" s="14"/>
      <c r="C64" s="14"/>
      <c r="D64" s="14"/>
      <c r="E64" s="14"/>
      <c r="F64" s="14"/>
      <c r="G64" s="14"/>
      <c r="H64" s="14"/>
      <c r="I64" s="14"/>
      <c r="J64" s="14"/>
      <c r="K64" s="14"/>
      <c r="L64" s="14"/>
      <c r="M64" s="14"/>
      <c r="N64" s="14"/>
      <c r="O64" s="14"/>
      <c r="P64" s="14"/>
      <c r="Q64" s="14"/>
      <c r="R64" s="14"/>
      <c r="S64" s="14"/>
    </row>
    <row r="65" spans="11:19" x14ac:dyDescent="0.2">
      <c r="K65" s="14"/>
      <c r="L65" s="14"/>
      <c r="M65" s="14"/>
      <c r="N65" s="14"/>
      <c r="O65" s="14"/>
      <c r="P65" s="14"/>
      <c r="Q65" s="14"/>
      <c r="R65" s="14"/>
      <c r="S65" s="14"/>
    </row>
    <row r="66" spans="11:19" x14ac:dyDescent="0.2">
      <c r="K66" s="14"/>
      <c r="L66" s="14"/>
      <c r="M66" s="14"/>
      <c r="N66" s="14"/>
      <c r="O66" s="14"/>
      <c r="P66" s="14"/>
      <c r="Q66" s="14"/>
      <c r="R66" s="14"/>
      <c r="S66" s="14"/>
    </row>
    <row r="67" spans="11:19" x14ac:dyDescent="0.2">
      <c r="K67" s="14"/>
      <c r="L67" s="14"/>
      <c r="M67" s="14"/>
      <c r="N67" s="14"/>
      <c r="O67" s="14"/>
      <c r="P67" s="14"/>
      <c r="Q67" s="14"/>
      <c r="R67" s="14"/>
      <c r="S67" s="14"/>
    </row>
    <row r="68" spans="11:19" x14ac:dyDescent="0.2">
      <c r="K68" s="14"/>
      <c r="L68" s="14"/>
      <c r="M68" s="14"/>
      <c r="N68" s="14"/>
      <c r="O68" s="14"/>
      <c r="P68" s="14"/>
      <c r="Q68" s="14"/>
      <c r="R68" s="14"/>
      <c r="S68" s="14"/>
    </row>
    <row r="69" spans="11:19" x14ac:dyDescent="0.2">
      <c r="K69" s="14"/>
      <c r="L69" s="14"/>
      <c r="M69" s="14"/>
      <c r="N69" s="14"/>
      <c r="O69" s="14"/>
      <c r="P69" s="14"/>
      <c r="Q69" s="14"/>
      <c r="R69" s="14"/>
      <c r="S69" s="14"/>
    </row>
    <row r="70" spans="11:19" x14ac:dyDescent="0.2">
      <c r="K70" s="14"/>
      <c r="L70" s="14"/>
      <c r="M70" s="14"/>
      <c r="N70" s="14"/>
      <c r="O70" s="14"/>
      <c r="P70" s="14"/>
      <c r="Q70" s="14"/>
      <c r="R70" s="14"/>
      <c r="S70" s="14"/>
    </row>
    <row r="71" spans="11:19" x14ac:dyDescent="0.2">
      <c r="K71" s="14"/>
      <c r="L71" s="14"/>
      <c r="M71" s="14"/>
      <c r="N71" s="14"/>
      <c r="O71" s="14"/>
      <c r="P71" s="14"/>
      <c r="Q71" s="14"/>
      <c r="R71" s="14"/>
      <c r="S71" s="14"/>
    </row>
    <row r="72" spans="11:19" x14ac:dyDescent="0.2">
      <c r="K72" s="14"/>
      <c r="L72" s="14"/>
      <c r="M72" s="14"/>
      <c r="N72" s="14"/>
      <c r="O72" s="14"/>
      <c r="P72" s="14"/>
      <c r="Q72" s="14"/>
      <c r="R72" s="14"/>
      <c r="S72" s="14"/>
    </row>
    <row r="73" spans="11:19" x14ac:dyDescent="0.2">
      <c r="K73" s="14"/>
      <c r="L73" s="14"/>
      <c r="M73" s="14"/>
      <c r="N73" s="14"/>
      <c r="O73" s="14"/>
      <c r="P73" s="14"/>
      <c r="Q73" s="14"/>
      <c r="R73" s="14"/>
      <c r="S73" s="14"/>
    </row>
    <row r="74" spans="11:19" x14ac:dyDescent="0.2">
      <c r="K74" s="14"/>
      <c r="L74" s="14"/>
      <c r="M74" s="14"/>
      <c r="N74" s="14"/>
      <c r="O74" s="14"/>
      <c r="P74" s="14"/>
      <c r="Q74" s="14"/>
      <c r="R74" s="14"/>
      <c r="S74" s="14"/>
    </row>
    <row r="75" spans="11:19" x14ac:dyDescent="0.2">
      <c r="K75" s="14"/>
      <c r="L75" s="14"/>
      <c r="M75" s="14"/>
      <c r="N75" s="14"/>
      <c r="O75" s="14"/>
      <c r="P75" s="14"/>
      <c r="Q75" s="14"/>
      <c r="R75" s="14"/>
      <c r="S75" s="14"/>
    </row>
    <row r="76" spans="11:19" x14ac:dyDescent="0.2">
      <c r="K76" s="14"/>
      <c r="L76" s="14"/>
      <c r="M76" s="14"/>
      <c r="N76" s="14"/>
      <c r="O76" s="14"/>
      <c r="P76" s="14"/>
      <c r="Q76" s="14"/>
      <c r="R76" s="14"/>
      <c r="S76" s="14"/>
    </row>
    <row r="77" spans="11:19" x14ac:dyDescent="0.2">
      <c r="K77" s="14"/>
      <c r="L77" s="14"/>
      <c r="M77" s="14"/>
      <c r="N77" s="14"/>
      <c r="O77" s="14"/>
      <c r="P77" s="14"/>
      <c r="Q77" s="14"/>
      <c r="R77" s="14"/>
      <c r="S77" s="14"/>
    </row>
    <row r="78" spans="11:19" x14ac:dyDescent="0.2">
      <c r="K78" s="14"/>
      <c r="L78" s="14"/>
      <c r="M78" s="14"/>
      <c r="N78" s="14"/>
      <c r="O78" s="14"/>
      <c r="P78" s="14"/>
      <c r="Q78" s="14"/>
      <c r="R78" s="14"/>
      <c r="S78" s="14"/>
    </row>
    <row r="79" spans="11:19" x14ac:dyDescent="0.2">
      <c r="K79" s="14"/>
      <c r="L79" s="14"/>
      <c r="M79" s="14"/>
      <c r="N79" s="14"/>
      <c r="O79" s="14"/>
      <c r="P79" s="14"/>
      <c r="Q79" s="14"/>
      <c r="R79" s="14"/>
      <c r="S79" s="14"/>
    </row>
    <row r="80" spans="11:19" x14ac:dyDescent="0.2">
      <c r="K80" s="14"/>
      <c r="L80" s="14"/>
      <c r="M80" s="14"/>
      <c r="N80" s="14"/>
      <c r="O80" s="14"/>
      <c r="P80" s="14"/>
      <c r="Q80" s="14"/>
      <c r="R80" s="14"/>
      <c r="S80" s="14"/>
    </row>
    <row r="81" spans="11:19" x14ac:dyDescent="0.2">
      <c r="K81" s="14"/>
      <c r="L81" s="14"/>
      <c r="M81" s="14"/>
      <c r="N81" s="14"/>
      <c r="O81" s="14"/>
      <c r="P81" s="14"/>
      <c r="Q81" s="14"/>
      <c r="R81" s="14"/>
      <c r="S81" s="14"/>
    </row>
    <row r="82" spans="11:19" x14ac:dyDescent="0.2">
      <c r="L82" s="14"/>
      <c r="M82" s="14"/>
      <c r="N82" s="14"/>
      <c r="O82" s="14"/>
      <c r="P82" s="14"/>
      <c r="Q82" s="14"/>
      <c r="R82" s="14"/>
      <c r="S82" s="14"/>
    </row>
    <row r="83" spans="11:19" x14ac:dyDescent="0.2">
      <c r="L83" s="14"/>
      <c r="M83" s="14"/>
      <c r="N83" s="14"/>
      <c r="O83" s="14"/>
      <c r="P83" s="14"/>
      <c r="Q83" s="14"/>
      <c r="R83" s="14"/>
      <c r="S83" s="14"/>
    </row>
    <row r="84" spans="11:19" x14ac:dyDescent="0.2">
      <c r="L84" s="14"/>
      <c r="M84" s="14"/>
      <c r="N84" s="14"/>
      <c r="O84" s="14"/>
      <c r="P84" s="14"/>
      <c r="Q84" s="14"/>
      <c r="R84" s="14"/>
      <c r="S84" s="14"/>
    </row>
  </sheetData>
  <sheetProtection selectLockedCells="1"/>
  <phoneticPr fontId="16" type="noConversion"/>
  <conditionalFormatting sqref="M6:M52">
    <cfRule type="expression" dxfId="2" priority="1" stopIfTrue="1">
      <formula>L6&gt;$C$9</formula>
    </cfRule>
  </conditionalFormatting>
  <conditionalFormatting sqref="N6:N52">
    <cfRule type="expression" dxfId="1" priority="2" stopIfTrue="1">
      <formula>L6&gt;$C$9</formula>
    </cfRule>
  </conditionalFormatting>
  <conditionalFormatting sqref="L5:L52">
    <cfRule type="cellIs" dxfId="0" priority="3" stopIfTrue="1" operator="greaterThan">
      <formula>$C$9</formula>
    </cfRule>
  </conditionalFormatting>
  <conditionalFormatting sqref="M5">
    <cfRule type="expression" priority="4" stopIfTrue="1">
      <formula>"$c$9?m5"</formula>
    </cfRule>
  </conditionalFormatting>
  <pageMargins left="0.75" right="0.75" top="1" bottom="1" header="0.5" footer="0.5"/>
  <pageSetup orientation="portrait" r:id="rId1"/>
  <headerFooter alignWithMargins="0"/>
  <drawing r:id="rId2"/>
  <legacyDrawing r:id="rId3"/>
  <controls>
    <mc:AlternateContent xmlns:mc="http://schemas.openxmlformats.org/markup-compatibility/2006">
      <mc:Choice Requires="x14">
        <control shapeId="4101" r:id="rId4" name="ScrollBar1">
          <controlPr defaultSize="0" autoLine="0" linkedCell="E9" r:id="rId5">
            <anchor moveWithCells="1">
              <from>
                <xdr:col>3</xdr:col>
                <xdr:colOff>19050</xdr:colOff>
                <xdr:row>8</xdr:row>
                <xdr:rowOff>0</xdr:rowOff>
              </from>
              <to>
                <xdr:col>8</xdr:col>
                <xdr:colOff>180975</xdr:colOff>
                <xdr:row>9</xdr:row>
                <xdr:rowOff>28575</xdr:rowOff>
              </to>
            </anchor>
          </controlPr>
        </control>
      </mc:Choice>
      <mc:Fallback>
        <control shapeId="4101" r:id="rId4" name="ScrollBar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82"/>
  <sheetViews>
    <sheetView workbookViewId="0">
      <selection activeCell="O7" sqref="O7"/>
    </sheetView>
  </sheetViews>
  <sheetFormatPr defaultRowHeight="12.75" x14ac:dyDescent="0.2"/>
  <cols>
    <col min="8" max="8" width="6.28515625" customWidth="1"/>
    <col min="9" max="9" width="8.28515625" customWidth="1"/>
    <col min="10" max="10" width="6" customWidth="1"/>
    <col min="11" max="11" width="7.28515625" customWidth="1"/>
  </cols>
  <sheetData>
    <row r="1" spans="1:15" ht="13.5" thickBot="1" x14ac:dyDescent="0.25">
      <c r="A1" s="5" t="s">
        <v>9</v>
      </c>
      <c r="B1" s="6" t="s">
        <v>18</v>
      </c>
      <c r="C1" s="6" t="s">
        <v>19</v>
      </c>
      <c r="D1" s="7" t="s">
        <v>23</v>
      </c>
      <c r="E1" s="4" t="s">
        <v>24</v>
      </c>
      <c r="F1" s="42" t="s">
        <v>28</v>
      </c>
      <c r="G1" s="4"/>
    </row>
    <row r="2" spans="1:15" x14ac:dyDescent="0.2">
      <c r="A2" s="8">
        <v>1</v>
      </c>
      <c r="B2" s="9">
        <f>IF(A2&lt;=nn,Regression!M3,"")</f>
        <v>0</v>
      </c>
      <c r="C2" s="9">
        <f>IF($A2&lt;=nn,Regression!N3,"")</f>
        <v>2</v>
      </c>
      <c r="D2" s="10">
        <f t="shared" ref="D2:D33" si="0">a*B2+b</f>
        <v>3.6279069767441872</v>
      </c>
      <c r="E2" s="10">
        <f>D2-C2</f>
        <v>1.6279069767441872</v>
      </c>
      <c r="F2" s="1">
        <f>B2</f>
        <v>0</v>
      </c>
      <c r="G2">
        <f>C2</f>
        <v>2</v>
      </c>
    </row>
    <row r="3" spans="1:15" ht="15" x14ac:dyDescent="0.25">
      <c r="A3" s="11">
        <v>2</v>
      </c>
      <c r="B3" s="9">
        <f>IF(A3&lt;=nn,Regression!M4,"")</f>
        <v>1</v>
      </c>
      <c r="C3" s="9">
        <f>IF($A3&lt;=nn,Regression!N4,"")</f>
        <v>7</v>
      </c>
      <c r="D3" s="10">
        <f t="shared" si="0"/>
        <v>7.1162790697674421</v>
      </c>
      <c r="E3" s="10">
        <f>D3-C3</f>
        <v>0.11627906976744207</v>
      </c>
      <c r="F3" s="1">
        <f>B3</f>
        <v>1</v>
      </c>
      <c r="G3">
        <f>C3</f>
        <v>7</v>
      </c>
      <c r="I3" s="40" t="s">
        <v>20</v>
      </c>
    </row>
    <row r="4" spans="1:15" x14ac:dyDescent="0.2">
      <c r="A4" s="8">
        <v>3</v>
      </c>
      <c r="B4" s="9">
        <f>IF(A4&lt;=nn,Regression!M5,"")</f>
        <v>2</v>
      </c>
      <c r="C4" s="9">
        <f>IF($A4&lt;=nn,Regression!N5,"")</f>
        <v>12</v>
      </c>
      <c r="D4" s="10">
        <f t="shared" si="0"/>
        <v>10.604651162790699</v>
      </c>
      <c r="E4" s="10">
        <f t="shared" ref="E4:E51" si="1">D4-C4</f>
        <v>-1.3953488372093013</v>
      </c>
      <c r="F4" s="1">
        <f t="shared" ref="F4:F51" si="2">IF($A4&lt;=nn,B4,x0)</f>
        <v>2</v>
      </c>
      <c r="G4" s="1">
        <f t="shared" ref="G4:G51" si="3">IF($A4&lt;=nn,C4,y0)</f>
        <v>12</v>
      </c>
      <c r="H4" s="41" t="s">
        <v>21</v>
      </c>
      <c r="I4" s="40">
        <f>SLOPE(C2:C51,B2:B51)</f>
        <v>3.4883720930232553</v>
      </c>
      <c r="J4" s="41" t="s">
        <v>22</v>
      </c>
      <c r="K4" s="40">
        <f>INTERCEPT(C2:C51,B2:B51)</f>
        <v>3.6279069767441872</v>
      </c>
    </row>
    <row r="5" spans="1:15" ht="15" x14ac:dyDescent="0.25">
      <c r="A5" s="11">
        <v>4</v>
      </c>
      <c r="B5" s="9">
        <f>IF(A5&lt;=nn,Regression!M6,"")</f>
        <v>4</v>
      </c>
      <c r="C5" s="9">
        <f>IF($A5&lt;=nn,Regression!N6,"")</f>
        <v>22</v>
      </c>
      <c r="D5" s="10">
        <f t="shared" si="0"/>
        <v>17.581395348837209</v>
      </c>
      <c r="E5" s="10">
        <f t="shared" si="1"/>
        <v>-4.4186046511627914</v>
      </c>
      <c r="F5" s="1">
        <f t="shared" si="2"/>
        <v>4</v>
      </c>
      <c r="G5" s="1">
        <f t="shared" si="3"/>
        <v>22</v>
      </c>
    </row>
    <row r="6" spans="1:15" x14ac:dyDescent="0.2">
      <c r="A6" s="8">
        <v>5</v>
      </c>
      <c r="B6" s="9">
        <f>IF(A6&lt;=nn,Regression!M7,"")</f>
        <v>5</v>
      </c>
      <c r="C6" s="9">
        <f>IF($A6&lt;=nn,Regression!N7,"")</f>
        <v>17</v>
      </c>
      <c r="D6" s="10">
        <f t="shared" si="0"/>
        <v>21.069767441860463</v>
      </c>
      <c r="E6" s="10">
        <f t="shared" si="1"/>
        <v>4.0697674418604635</v>
      </c>
      <c r="F6" s="1">
        <f t="shared" si="2"/>
        <v>5</v>
      </c>
      <c r="G6" s="1">
        <f t="shared" si="3"/>
        <v>17</v>
      </c>
    </row>
    <row r="7" spans="1:15" ht="15" x14ac:dyDescent="0.25">
      <c r="A7" s="11">
        <v>6</v>
      </c>
      <c r="B7" s="9" t="str">
        <f>IF(A7&lt;=nn,Regression!M8,"")</f>
        <v/>
      </c>
      <c r="C7" s="9" t="str">
        <f>IF($A7&lt;=nn,Regression!N8,"")</f>
        <v/>
      </c>
      <c r="D7" s="10" t="e">
        <f t="shared" si="0"/>
        <v>#VALUE!</v>
      </c>
      <c r="E7" s="10" t="e">
        <f t="shared" si="1"/>
        <v>#VALUE!</v>
      </c>
      <c r="F7" s="1">
        <f t="shared" si="2"/>
        <v>0</v>
      </c>
      <c r="G7" s="1">
        <f t="shared" si="3"/>
        <v>2</v>
      </c>
      <c r="H7" t="s">
        <v>26</v>
      </c>
      <c r="I7">
        <f>MIN(B2:B51)</f>
        <v>0</v>
      </c>
      <c r="J7" t="s">
        <v>27</v>
      </c>
      <c r="K7">
        <f>MAX(B2:B51)</f>
        <v>5</v>
      </c>
      <c r="O7">
        <f>CORREL(B2:B51,C2:C51)</f>
        <v>0.91499142199562788</v>
      </c>
    </row>
    <row r="8" spans="1:15" x14ac:dyDescent="0.2">
      <c r="A8" s="8">
        <v>7</v>
      </c>
      <c r="B8" s="9" t="str">
        <f>IF(A8&lt;=nn,Regression!M9,"")</f>
        <v/>
      </c>
      <c r="C8" s="9" t="str">
        <f>IF($A8&lt;=nn,Regression!N9,"")</f>
        <v/>
      </c>
      <c r="D8" s="10" t="e">
        <f t="shared" si="0"/>
        <v>#VALUE!</v>
      </c>
      <c r="E8" s="10" t="e">
        <f t="shared" si="1"/>
        <v>#VALUE!</v>
      </c>
      <c r="F8" s="1">
        <f t="shared" si="2"/>
        <v>0</v>
      </c>
      <c r="G8" s="1">
        <f t="shared" si="3"/>
        <v>2</v>
      </c>
    </row>
    <row r="9" spans="1:15" ht="15" x14ac:dyDescent="0.25">
      <c r="A9" s="11">
        <v>8</v>
      </c>
      <c r="B9" s="9" t="str">
        <f>IF(A9&lt;=nn,Regression!M10,"")</f>
        <v/>
      </c>
      <c r="C9" s="9" t="str">
        <f>IF($A9&lt;=nn,Regression!N10,"")</f>
        <v/>
      </c>
      <c r="D9" s="10" t="e">
        <f t="shared" si="0"/>
        <v>#VALUE!</v>
      </c>
      <c r="E9" s="10" t="e">
        <f t="shared" si="1"/>
        <v>#VALUE!</v>
      </c>
      <c r="F9" s="1">
        <f t="shared" si="2"/>
        <v>0</v>
      </c>
      <c r="G9" s="1">
        <f t="shared" si="3"/>
        <v>2</v>
      </c>
      <c r="I9">
        <f>I7</f>
        <v>0</v>
      </c>
      <c r="J9">
        <f>a*I9+b</f>
        <v>3.6279069767441872</v>
      </c>
    </row>
    <row r="10" spans="1:15" x14ac:dyDescent="0.2">
      <c r="A10" s="8">
        <v>9</v>
      </c>
      <c r="B10" s="9" t="str">
        <f>IF(A10&lt;=nn,Regression!M11,"")</f>
        <v/>
      </c>
      <c r="C10" s="9" t="str">
        <f>IF($A10&lt;=nn,Regression!N11,"")</f>
        <v/>
      </c>
      <c r="D10" s="10" t="e">
        <f t="shared" si="0"/>
        <v>#VALUE!</v>
      </c>
      <c r="E10" s="10" t="e">
        <f t="shared" si="1"/>
        <v>#VALUE!</v>
      </c>
      <c r="F10" s="1">
        <f t="shared" si="2"/>
        <v>0</v>
      </c>
      <c r="G10" s="1">
        <f t="shared" si="3"/>
        <v>2</v>
      </c>
      <c r="I10">
        <f>K7</f>
        <v>5</v>
      </c>
      <c r="J10">
        <f>a*I10+b</f>
        <v>21.069767441860463</v>
      </c>
    </row>
    <row r="11" spans="1:15" ht="15" x14ac:dyDescent="0.25">
      <c r="A11" s="11">
        <v>10</v>
      </c>
      <c r="B11" s="9" t="str">
        <f>IF(A11&lt;=nn,Regression!M12,"")</f>
        <v/>
      </c>
      <c r="C11" s="9" t="str">
        <f>IF($A11&lt;=nn,Regression!N12,"")</f>
        <v/>
      </c>
      <c r="D11" s="10" t="e">
        <f t="shared" si="0"/>
        <v>#VALUE!</v>
      </c>
      <c r="E11" s="10" t="e">
        <f t="shared" si="1"/>
        <v>#VALUE!</v>
      </c>
      <c r="F11" s="1">
        <f t="shared" si="2"/>
        <v>0</v>
      </c>
      <c r="G11" s="1">
        <f t="shared" si="3"/>
        <v>2</v>
      </c>
    </row>
    <row r="12" spans="1:15" x14ac:dyDescent="0.2">
      <c r="A12" s="8">
        <v>11</v>
      </c>
      <c r="B12" s="9" t="str">
        <f>IF(A12&lt;=nn,Regression!M13,"")</f>
        <v/>
      </c>
      <c r="C12" s="9" t="str">
        <f>IF($A12&lt;=nn,Regression!N13,"")</f>
        <v/>
      </c>
      <c r="D12" s="10" t="e">
        <f t="shared" si="0"/>
        <v>#VALUE!</v>
      </c>
      <c r="E12" s="10" t="e">
        <f t="shared" si="1"/>
        <v>#VALUE!</v>
      </c>
      <c r="F12" s="1">
        <f t="shared" si="2"/>
        <v>0</v>
      </c>
      <c r="G12" s="1">
        <f t="shared" si="3"/>
        <v>2</v>
      </c>
    </row>
    <row r="13" spans="1:15" ht="15" x14ac:dyDescent="0.25">
      <c r="A13" s="11">
        <v>12</v>
      </c>
      <c r="B13" s="9" t="str">
        <f>IF(A13&lt;=nn,Regression!M14,"")</f>
        <v/>
      </c>
      <c r="C13" s="9" t="str">
        <f>IF($A13&lt;=nn,Regression!N14,"")</f>
        <v/>
      </c>
      <c r="D13" s="10" t="e">
        <f t="shared" si="0"/>
        <v>#VALUE!</v>
      </c>
      <c r="E13" s="10" t="e">
        <f t="shared" si="1"/>
        <v>#VALUE!</v>
      </c>
      <c r="F13" s="1">
        <f t="shared" si="2"/>
        <v>0</v>
      </c>
      <c r="G13" s="1">
        <f t="shared" si="3"/>
        <v>2</v>
      </c>
    </row>
    <row r="14" spans="1:15" x14ac:dyDescent="0.2">
      <c r="A14" s="8">
        <v>13</v>
      </c>
      <c r="B14" s="9" t="str">
        <f>IF(A14&lt;=nn,Regression!M15,"")</f>
        <v/>
      </c>
      <c r="C14" s="9" t="str">
        <f>IF($A14&lt;=nn,Regression!N15,"")</f>
        <v/>
      </c>
      <c r="D14" s="10" t="e">
        <f t="shared" si="0"/>
        <v>#VALUE!</v>
      </c>
      <c r="E14" s="10" t="e">
        <f t="shared" si="1"/>
        <v>#VALUE!</v>
      </c>
      <c r="F14" s="1">
        <f t="shared" si="2"/>
        <v>0</v>
      </c>
      <c r="G14" s="1">
        <f t="shared" si="3"/>
        <v>2</v>
      </c>
    </row>
    <row r="15" spans="1:15" ht="15" x14ac:dyDescent="0.25">
      <c r="A15" s="11">
        <v>14</v>
      </c>
      <c r="B15" s="9" t="str">
        <f>IF(A15&lt;=nn,Regression!M16,"")</f>
        <v/>
      </c>
      <c r="C15" s="9" t="str">
        <f>IF($A15&lt;=nn,Regression!N16,"")</f>
        <v/>
      </c>
      <c r="D15" s="10" t="e">
        <f t="shared" si="0"/>
        <v>#VALUE!</v>
      </c>
      <c r="E15" s="10" t="e">
        <f t="shared" si="1"/>
        <v>#VALUE!</v>
      </c>
      <c r="F15" s="1">
        <f t="shared" si="2"/>
        <v>0</v>
      </c>
      <c r="G15" s="1">
        <f t="shared" si="3"/>
        <v>2</v>
      </c>
    </row>
    <row r="16" spans="1:15" x14ac:dyDescent="0.2">
      <c r="A16" s="8">
        <v>15</v>
      </c>
      <c r="B16" s="9" t="str">
        <f>IF(A16&lt;=nn,Regression!M17,"")</f>
        <v/>
      </c>
      <c r="C16" s="9" t="str">
        <f>IF($A16&lt;=nn,Regression!N17,"")</f>
        <v/>
      </c>
      <c r="D16" s="10" t="e">
        <f t="shared" si="0"/>
        <v>#VALUE!</v>
      </c>
      <c r="E16" s="10" t="e">
        <f t="shared" si="1"/>
        <v>#VALUE!</v>
      </c>
      <c r="F16" s="1">
        <f t="shared" si="2"/>
        <v>0</v>
      </c>
      <c r="G16" s="1">
        <f t="shared" si="3"/>
        <v>2</v>
      </c>
    </row>
    <row r="17" spans="1:7" ht="15" x14ac:dyDescent="0.25">
      <c r="A17" s="11">
        <v>16</v>
      </c>
      <c r="B17" s="9" t="str">
        <f>IF(A17&lt;=nn,Regression!M18,"")</f>
        <v/>
      </c>
      <c r="C17" s="9" t="str">
        <f>IF($A17&lt;=nn,Regression!N18,"")</f>
        <v/>
      </c>
      <c r="D17" s="10" t="e">
        <f t="shared" si="0"/>
        <v>#VALUE!</v>
      </c>
      <c r="E17" s="10" t="e">
        <f t="shared" si="1"/>
        <v>#VALUE!</v>
      </c>
      <c r="F17" s="1">
        <f t="shared" si="2"/>
        <v>0</v>
      </c>
      <c r="G17" s="1">
        <f t="shared" si="3"/>
        <v>2</v>
      </c>
    </row>
    <row r="18" spans="1:7" x14ac:dyDescent="0.2">
      <c r="A18" s="8">
        <v>17</v>
      </c>
      <c r="B18" s="9" t="str">
        <f>IF(A18&lt;=nn,Regression!M19,"")</f>
        <v/>
      </c>
      <c r="C18" s="9" t="str">
        <f>IF($A18&lt;=nn,Regression!N19,"")</f>
        <v/>
      </c>
      <c r="D18" s="10" t="e">
        <f t="shared" si="0"/>
        <v>#VALUE!</v>
      </c>
      <c r="E18" s="10" t="e">
        <f t="shared" si="1"/>
        <v>#VALUE!</v>
      </c>
      <c r="F18" s="1">
        <f t="shared" si="2"/>
        <v>0</v>
      </c>
      <c r="G18" s="1">
        <f t="shared" si="3"/>
        <v>2</v>
      </c>
    </row>
    <row r="19" spans="1:7" ht="15" x14ac:dyDescent="0.25">
      <c r="A19" s="11">
        <v>18</v>
      </c>
      <c r="B19" s="9" t="str">
        <f>IF(A19&lt;=nn,Regression!M20,"")</f>
        <v/>
      </c>
      <c r="C19" s="9" t="str">
        <f>IF($A19&lt;=nn,Regression!N20,"")</f>
        <v/>
      </c>
      <c r="D19" s="10" t="e">
        <f t="shared" si="0"/>
        <v>#VALUE!</v>
      </c>
      <c r="E19" s="10" t="e">
        <f t="shared" si="1"/>
        <v>#VALUE!</v>
      </c>
      <c r="F19" s="1">
        <f t="shared" si="2"/>
        <v>0</v>
      </c>
      <c r="G19" s="1">
        <f t="shared" si="3"/>
        <v>2</v>
      </c>
    </row>
    <row r="20" spans="1:7" x14ac:dyDescent="0.2">
      <c r="A20" s="8">
        <v>19</v>
      </c>
      <c r="B20" s="9" t="str">
        <f>IF(A20&lt;=nn,Regression!M21,"")</f>
        <v/>
      </c>
      <c r="C20" s="9" t="str">
        <f>IF($A20&lt;=nn,Regression!N21,"")</f>
        <v/>
      </c>
      <c r="D20" s="10" t="e">
        <f t="shared" si="0"/>
        <v>#VALUE!</v>
      </c>
      <c r="E20" s="10" t="e">
        <f t="shared" si="1"/>
        <v>#VALUE!</v>
      </c>
      <c r="F20" s="1">
        <f t="shared" si="2"/>
        <v>0</v>
      </c>
      <c r="G20" s="1">
        <f t="shared" si="3"/>
        <v>2</v>
      </c>
    </row>
    <row r="21" spans="1:7" ht="15" x14ac:dyDescent="0.25">
      <c r="A21" s="11">
        <v>20</v>
      </c>
      <c r="B21" s="9" t="str">
        <f>IF(A21&lt;=nn,Regression!M22,"")</f>
        <v/>
      </c>
      <c r="C21" s="9" t="str">
        <f>IF($A21&lt;=nn,Regression!N22,"")</f>
        <v/>
      </c>
      <c r="D21" s="10" t="e">
        <f t="shared" si="0"/>
        <v>#VALUE!</v>
      </c>
      <c r="E21" s="10" t="e">
        <f t="shared" si="1"/>
        <v>#VALUE!</v>
      </c>
      <c r="F21" s="1">
        <f t="shared" si="2"/>
        <v>0</v>
      </c>
      <c r="G21" s="1">
        <f t="shared" si="3"/>
        <v>2</v>
      </c>
    </row>
    <row r="22" spans="1:7" x14ac:dyDescent="0.2">
      <c r="A22" s="8">
        <v>21</v>
      </c>
      <c r="B22" s="9" t="str">
        <f>IF(A22&lt;=nn,Regression!M23,"")</f>
        <v/>
      </c>
      <c r="C22" s="9" t="str">
        <f>IF($A22&lt;=nn,Regression!N23,"")</f>
        <v/>
      </c>
      <c r="D22" s="10" t="e">
        <f t="shared" si="0"/>
        <v>#VALUE!</v>
      </c>
      <c r="E22" s="10" t="e">
        <f t="shared" si="1"/>
        <v>#VALUE!</v>
      </c>
      <c r="F22" s="1">
        <f t="shared" si="2"/>
        <v>0</v>
      </c>
      <c r="G22" s="1">
        <f t="shared" si="3"/>
        <v>2</v>
      </c>
    </row>
    <row r="23" spans="1:7" ht="15" x14ac:dyDescent="0.25">
      <c r="A23" s="11">
        <v>22</v>
      </c>
      <c r="B23" s="9" t="str">
        <f>IF(A23&lt;=nn,Regression!M24,"")</f>
        <v/>
      </c>
      <c r="C23" s="9" t="str">
        <f>IF($A23&lt;=nn,Regression!N24,"")</f>
        <v/>
      </c>
      <c r="D23" s="10" t="e">
        <f t="shared" si="0"/>
        <v>#VALUE!</v>
      </c>
      <c r="E23" s="10" t="e">
        <f t="shared" si="1"/>
        <v>#VALUE!</v>
      </c>
      <c r="F23" s="1">
        <f t="shared" si="2"/>
        <v>0</v>
      </c>
      <c r="G23" s="1">
        <f t="shared" si="3"/>
        <v>2</v>
      </c>
    </row>
    <row r="24" spans="1:7" x14ac:dyDescent="0.2">
      <c r="A24" s="8">
        <v>23</v>
      </c>
      <c r="B24" s="9" t="str">
        <f>IF(A24&lt;=nn,Regression!M25,"")</f>
        <v/>
      </c>
      <c r="C24" s="9" t="str">
        <f>IF($A24&lt;=nn,Regression!N25,"")</f>
        <v/>
      </c>
      <c r="D24" s="10" t="e">
        <f t="shared" si="0"/>
        <v>#VALUE!</v>
      </c>
      <c r="E24" s="10" t="e">
        <f t="shared" si="1"/>
        <v>#VALUE!</v>
      </c>
      <c r="F24" s="1">
        <f t="shared" si="2"/>
        <v>0</v>
      </c>
      <c r="G24" s="1">
        <f t="shared" si="3"/>
        <v>2</v>
      </c>
    </row>
    <row r="25" spans="1:7" ht="15" x14ac:dyDescent="0.25">
      <c r="A25" s="11">
        <v>24</v>
      </c>
      <c r="B25" s="9" t="str">
        <f>IF(A25&lt;=nn,Regression!M26,"")</f>
        <v/>
      </c>
      <c r="C25" s="9" t="str">
        <f>IF($A25&lt;=nn,Regression!N26,"")</f>
        <v/>
      </c>
      <c r="D25" s="10" t="e">
        <f t="shared" si="0"/>
        <v>#VALUE!</v>
      </c>
      <c r="E25" s="10" t="e">
        <f t="shared" si="1"/>
        <v>#VALUE!</v>
      </c>
      <c r="F25" s="1">
        <f t="shared" si="2"/>
        <v>0</v>
      </c>
      <c r="G25" s="1">
        <f t="shared" si="3"/>
        <v>2</v>
      </c>
    </row>
    <row r="26" spans="1:7" x14ac:dyDescent="0.2">
      <c r="A26" s="8">
        <v>25</v>
      </c>
      <c r="B26" s="9" t="str">
        <f>IF(A26&lt;=nn,Regression!M27,"")</f>
        <v/>
      </c>
      <c r="C26" s="9" t="str">
        <f>IF($A26&lt;=nn,Regression!N27,"")</f>
        <v/>
      </c>
      <c r="D26" s="10" t="e">
        <f t="shared" si="0"/>
        <v>#VALUE!</v>
      </c>
      <c r="E26" s="10" t="e">
        <f t="shared" si="1"/>
        <v>#VALUE!</v>
      </c>
      <c r="F26" s="1">
        <f t="shared" si="2"/>
        <v>0</v>
      </c>
      <c r="G26" s="1">
        <f t="shared" si="3"/>
        <v>2</v>
      </c>
    </row>
    <row r="27" spans="1:7" ht="15" x14ac:dyDescent="0.25">
      <c r="A27" s="11">
        <v>26</v>
      </c>
      <c r="B27" s="9" t="str">
        <f>IF(A27&lt;=nn,Regression!M28,"")</f>
        <v/>
      </c>
      <c r="C27" s="9" t="str">
        <f>IF($A27&lt;=nn,Regression!N28,"")</f>
        <v/>
      </c>
      <c r="D27" s="10" t="e">
        <f t="shared" si="0"/>
        <v>#VALUE!</v>
      </c>
      <c r="E27" s="10" t="e">
        <f t="shared" si="1"/>
        <v>#VALUE!</v>
      </c>
      <c r="F27" s="1">
        <f t="shared" si="2"/>
        <v>0</v>
      </c>
      <c r="G27" s="1">
        <f t="shared" si="3"/>
        <v>2</v>
      </c>
    </row>
    <row r="28" spans="1:7" x14ac:dyDescent="0.2">
      <c r="A28" s="8">
        <v>27</v>
      </c>
      <c r="B28" s="9" t="str">
        <f>IF(A28&lt;=nn,Regression!M29,"")</f>
        <v/>
      </c>
      <c r="C28" s="9" t="str">
        <f>IF($A28&lt;=nn,Regression!N29,"")</f>
        <v/>
      </c>
      <c r="D28" s="10" t="e">
        <f t="shared" si="0"/>
        <v>#VALUE!</v>
      </c>
      <c r="E28" s="10" t="e">
        <f t="shared" si="1"/>
        <v>#VALUE!</v>
      </c>
      <c r="F28" s="1">
        <f t="shared" si="2"/>
        <v>0</v>
      </c>
      <c r="G28" s="1">
        <f t="shared" si="3"/>
        <v>2</v>
      </c>
    </row>
    <row r="29" spans="1:7" ht="15" x14ac:dyDescent="0.25">
      <c r="A29" s="11">
        <v>28</v>
      </c>
      <c r="B29" s="9" t="str">
        <f>IF(A29&lt;=nn,Regression!M30,"")</f>
        <v/>
      </c>
      <c r="C29" s="9" t="str">
        <f>IF($A29&lt;=nn,Regression!N30,"")</f>
        <v/>
      </c>
      <c r="D29" s="10" t="e">
        <f t="shared" si="0"/>
        <v>#VALUE!</v>
      </c>
      <c r="E29" s="10" t="e">
        <f t="shared" si="1"/>
        <v>#VALUE!</v>
      </c>
      <c r="F29" s="1">
        <f t="shared" si="2"/>
        <v>0</v>
      </c>
      <c r="G29" s="1">
        <f t="shared" si="3"/>
        <v>2</v>
      </c>
    </row>
    <row r="30" spans="1:7" x14ac:dyDescent="0.2">
      <c r="A30" s="8">
        <v>29</v>
      </c>
      <c r="B30" s="9" t="str">
        <f>IF(A30&lt;=nn,Regression!M31,"")</f>
        <v/>
      </c>
      <c r="C30" s="9" t="str">
        <f>IF($A30&lt;=nn,Regression!N31,"")</f>
        <v/>
      </c>
      <c r="D30" s="10" t="e">
        <f t="shared" si="0"/>
        <v>#VALUE!</v>
      </c>
      <c r="E30" s="10" t="e">
        <f t="shared" si="1"/>
        <v>#VALUE!</v>
      </c>
      <c r="F30" s="1">
        <f t="shared" si="2"/>
        <v>0</v>
      </c>
      <c r="G30" s="1">
        <f t="shared" si="3"/>
        <v>2</v>
      </c>
    </row>
    <row r="31" spans="1:7" ht="15" x14ac:dyDescent="0.25">
      <c r="A31" s="11">
        <v>30</v>
      </c>
      <c r="B31" s="9" t="str">
        <f>IF(A31&lt;=nn,Regression!M32,"")</f>
        <v/>
      </c>
      <c r="C31" s="9" t="str">
        <f>IF($A31&lt;=nn,Regression!N32,"")</f>
        <v/>
      </c>
      <c r="D31" s="10" t="e">
        <f t="shared" si="0"/>
        <v>#VALUE!</v>
      </c>
      <c r="E31" s="10" t="e">
        <f t="shared" si="1"/>
        <v>#VALUE!</v>
      </c>
      <c r="F31" s="1">
        <f t="shared" si="2"/>
        <v>0</v>
      </c>
      <c r="G31" s="1">
        <f t="shared" si="3"/>
        <v>2</v>
      </c>
    </row>
    <row r="32" spans="1:7" x14ac:dyDescent="0.2">
      <c r="A32" s="8">
        <v>31</v>
      </c>
      <c r="B32" s="9" t="str">
        <f>IF(A32&lt;=nn,Regression!M33,"")</f>
        <v/>
      </c>
      <c r="C32" s="9" t="str">
        <f>IF($A32&lt;=nn,Regression!N33,"")</f>
        <v/>
      </c>
      <c r="D32" s="10" t="e">
        <f t="shared" si="0"/>
        <v>#VALUE!</v>
      </c>
      <c r="E32" s="10" t="e">
        <f t="shared" si="1"/>
        <v>#VALUE!</v>
      </c>
      <c r="F32" s="1">
        <f t="shared" si="2"/>
        <v>0</v>
      </c>
      <c r="G32" s="1">
        <f t="shared" si="3"/>
        <v>2</v>
      </c>
    </row>
    <row r="33" spans="1:7" ht="15" x14ac:dyDescent="0.25">
      <c r="A33" s="11">
        <v>32</v>
      </c>
      <c r="B33" s="9" t="str">
        <f>IF(A33&lt;=nn,Regression!M34,"")</f>
        <v/>
      </c>
      <c r="C33" s="9" t="str">
        <f>IF($A33&lt;=nn,Regression!N34,"")</f>
        <v/>
      </c>
      <c r="D33" s="10" t="e">
        <f t="shared" si="0"/>
        <v>#VALUE!</v>
      </c>
      <c r="E33" s="10" t="e">
        <f t="shared" si="1"/>
        <v>#VALUE!</v>
      </c>
      <c r="F33" s="1">
        <f t="shared" si="2"/>
        <v>0</v>
      </c>
      <c r="G33" s="1">
        <f t="shared" si="3"/>
        <v>2</v>
      </c>
    </row>
    <row r="34" spans="1:7" x14ac:dyDescent="0.2">
      <c r="A34" s="8">
        <v>33</v>
      </c>
      <c r="B34" s="9" t="str">
        <f>IF(A34&lt;=nn,Regression!M35,"")</f>
        <v/>
      </c>
      <c r="C34" s="9" t="str">
        <f>IF($A34&lt;=nn,Regression!N35,"")</f>
        <v/>
      </c>
      <c r="D34" s="10" t="e">
        <f t="shared" ref="D34:D51" si="4">a*B34+b</f>
        <v>#VALUE!</v>
      </c>
      <c r="E34" s="10" t="e">
        <f t="shared" si="1"/>
        <v>#VALUE!</v>
      </c>
      <c r="F34" s="1">
        <f t="shared" si="2"/>
        <v>0</v>
      </c>
      <c r="G34" s="1">
        <f t="shared" si="3"/>
        <v>2</v>
      </c>
    </row>
    <row r="35" spans="1:7" ht="15" x14ac:dyDescent="0.25">
      <c r="A35" s="11">
        <v>34</v>
      </c>
      <c r="B35" s="9" t="str">
        <f>IF(A35&lt;=nn,Regression!M36,"")</f>
        <v/>
      </c>
      <c r="C35" s="9" t="str">
        <f>IF($A35&lt;=nn,Regression!N36,"")</f>
        <v/>
      </c>
      <c r="D35" s="10" t="e">
        <f t="shared" si="4"/>
        <v>#VALUE!</v>
      </c>
      <c r="E35" s="10" t="e">
        <f t="shared" si="1"/>
        <v>#VALUE!</v>
      </c>
      <c r="F35" s="1">
        <f t="shared" si="2"/>
        <v>0</v>
      </c>
      <c r="G35" s="1">
        <f t="shared" si="3"/>
        <v>2</v>
      </c>
    </row>
    <row r="36" spans="1:7" x14ac:dyDescent="0.2">
      <c r="A36" s="8">
        <v>35</v>
      </c>
      <c r="B36" s="9" t="str">
        <f>IF(A36&lt;=nn,Regression!M37,"")</f>
        <v/>
      </c>
      <c r="C36" s="9" t="str">
        <f>IF($A36&lt;=nn,Regression!N37,"")</f>
        <v/>
      </c>
      <c r="D36" s="10" t="e">
        <f t="shared" si="4"/>
        <v>#VALUE!</v>
      </c>
      <c r="E36" s="10" t="e">
        <f t="shared" si="1"/>
        <v>#VALUE!</v>
      </c>
      <c r="F36" s="1">
        <f t="shared" si="2"/>
        <v>0</v>
      </c>
      <c r="G36" s="1">
        <f t="shared" si="3"/>
        <v>2</v>
      </c>
    </row>
    <row r="37" spans="1:7" ht="15" x14ac:dyDescent="0.25">
      <c r="A37" s="11">
        <v>36</v>
      </c>
      <c r="B37" s="9" t="str">
        <f>IF(A37&lt;=nn,Regression!M38,"")</f>
        <v/>
      </c>
      <c r="C37" s="9" t="str">
        <f>IF($A37&lt;=nn,Regression!N38,"")</f>
        <v/>
      </c>
      <c r="D37" s="10" t="e">
        <f t="shared" si="4"/>
        <v>#VALUE!</v>
      </c>
      <c r="E37" s="10" t="e">
        <f t="shared" si="1"/>
        <v>#VALUE!</v>
      </c>
      <c r="F37" s="1">
        <f t="shared" si="2"/>
        <v>0</v>
      </c>
      <c r="G37" s="1">
        <f t="shared" si="3"/>
        <v>2</v>
      </c>
    </row>
    <row r="38" spans="1:7" x14ac:dyDescent="0.2">
      <c r="A38" s="8">
        <v>37</v>
      </c>
      <c r="B38" s="9" t="str">
        <f>IF(A38&lt;=nn,Regression!M39,"")</f>
        <v/>
      </c>
      <c r="C38" s="9" t="str">
        <f>IF($A38&lt;=nn,Regression!N39,"")</f>
        <v/>
      </c>
      <c r="D38" s="10" t="e">
        <f t="shared" si="4"/>
        <v>#VALUE!</v>
      </c>
      <c r="E38" s="10" t="e">
        <f t="shared" si="1"/>
        <v>#VALUE!</v>
      </c>
      <c r="F38" s="1">
        <f t="shared" si="2"/>
        <v>0</v>
      </c>
      <c r="G38" s="1">
        <f t="shared" si="3"/>
        <v>2</v>
      </c>
    </row>
    <row r="39" spans="1:7" ht="15" x14ac:dyDescent="0.25">
      <c r="A39" s="11">
        <v>38</v>
      </c>
      <c r="B39" s="9" t="str">
        <f>IF(A39&lt;=nn,Regression!M40,"")</f>
        <v/>
      </c>
      <c r="C39" s="9" t="str">
        <f>IF($A39&lt;=nn,Regression!N40,"")</f>
        <v/>
      </c>
      <c r="D39" s="10" t="e">
        <f t="shared" si="4"/>
        <v>#VALUE!</v>
      </c>
      <c r="E39" s="10" t="e">
        <f t="shared" si="1"/>
        <v>#VALUE!</v>
      </c>
      <c r="F39" s="1">
        <f t="shared" si="2"/>
        <v>0</v>
      </c>
      <c r="G39" s="1">
        <f t="shared" si="3"/>
        <v>2</v>
      </c>
    </row>
    <row r="40" spans="1:7" x14ac:dyDescent="0.2">
      <c r="A40" s="8">
        <v>39</v>
      </c>
      <c r="B40" s="9" t="str">
        <f>IF(A40&lt;=nn,Regression!M41,"")</f>
        <v/>
      </c>
      <c r="C40" s="9" t="str">
        <f>IF($A40&lt;=nn,Regression!N41,"")</f>
        <v/>
      </c>
      <c r="D40" s="10" t="e">
        <f t="shared" si="4"/>
        <v>#VALUE!</v>
      </c>
      <c r="E40" s="10" t="e">
        <f t="shared" si="1"/>
        <v>#VALUE!</v>
      </c>
      <c r="F40" s="1">
        <f t="shared" si="2"/>
        <v>0</v>
      </c>
      <c r="G40" s="1">
        <f t="shared" si="3"/>
        <v>2</v>
      </c>
    </row>
    <row r="41" spans="1:7" ht="15" x14ac:dyDescent="0.25">
      <c r="A41" s="11">
        <v>40</v>
      </c>
      <c r="B41" s="9" t="str">
        <f>IF(A41&lt;=nn,Regression!M42,"")</f>
        <v/>
      </c>
      <c r="C41" s="9" t="str">
        <f>IF($A41&lt;=nn,Regression!N42,"")</f>
        <v/>
      </c>
      <c r="D41" s="10" t="e">
        <f t="shared" si="4"/>
        <v>#VALUE!</v>
      </c>
      <c r="E41" s="10" t="e">
        <f t="shared" si="1"/>
        <v>#VALUE!</v>
      </c>
      <c r="F41" s="1">
        <f t="shared" si="2"/>
        <v>0</v>
      </c>
      <c r="G41" s="1">
        <f t="shared" si="3"/>
        <v>2</v>
      </c>
    </row>
    <row r="42" spans="1:7" x14ac:dyDescent="0.2">
      <c r="A42" s="8">
        <v>41</v>
      </c>
      <c r="B42" s="9" t="str">
        <f>IF(A42&lt;=nn,Regression!M43,"")</f>
        <v/>
      </c>
      <c r="C42" s="9" t="str">
        <f>IF($A42&lt;=nn,Regression!N43,"")</f>
        <v/>
      </c>
      <c r="D42" s="10" t="e">
        <f t="shared" si="4"/>
        <v>#VALUE!</v>
      </c>
      <c r="E42" s="10" t="e">
        <f t="shared" si="1"/>
        <v>#VALUE!</v>
      </c>
      <c r="F42" s="1">
        <f t="shared" si="2"/>
        <v>0</v>
      </c>
      <c r="G42" s="1">
        <f t="shared" si="3"/>
        <v>2</v>
      </c>
    </row>
    <row r="43" spans="1:7" ht="15" x14ac:dyDescent="0.25">
      <c r="A43" s="11">
        <v>42</v>
      </c>
      <c r="B43" s="9" t="str">
        <f>IF(A43&lt;=nn,Regression!M44,"")</f>
        <v/>
      </c>
      <c r="C43" s="9" t="str">
        <f>IF($A43&lt;=nn,Regression!N44,"")</f>
        <v/>
      </c>
      <c r="D43" s="10" t="e">
        <f t="shared" si="4"/>
        <v>#VALUE!</v>
      </c>
      <c r="E43" s="10" t="e">
        <f t="shared" si="1"/>
        <v>#VALUE!</v>
      </c>
      <c r="F43" s="1">
        <f t="shared" si="2"/>
        <v>0</v>
      </c>
      <c r="G43" s="1">
        <f t="shared" si="3"/>
        <v>2</v>
      </c>
    </row>
    <row r="44" spans="1:7" x14ac:dyDescent="0.2">
      <c r="A44" s="8">
        <v>43</v>
      </c>
      <c r="B44" s="9" t="str">
        <f>IF(A44&lt;=nn,Regression!M45,"")</f>
        <v/>
      </c>
      <c r="C44" s="9" t="str">
        <f>IF($A44&lt;=nn,Regression!N45,"")</f>
        <v/>
      </c>
      <c r="D44" s="10" t="e">
        <f t="shared" si="4"/>
        <v>#VALUE!</v>
      </c>
      <c r="E44" s="10" t="e">
        <f t="shared" si="1"/>
        <v>#VALUE!</v>
      </c>
      <c r="F44" s="1">
        <f t="shared" si="2"/>
        <v>0</v>
      </c>
      <c r="G44" s="1">
        <f t="shared" si="3"/>
        <v>2</v>
      </c>
    </row>
    <row r="45" spans="1:7" ht="15" x14ac:dyDescent="0.25">
      <c r="A45" s="11">
        <v>44</v>
      </c>
      <c r="B45" s="9" t="str">
        <f>IF(A45&lt;=nn,Regression!M46,"")</f>
        <v/>
      </c>
      <c r="C45" s="9" t="str">
        <f>IF($A45&lt;=nn,Regression!N46,"")</f>
        <v/>
      </c>
      <c r="D45" s="10" t="e">
        <f t="shared" si="4"/>
        <v>#VALUE!</v>
      </c>
      <c r="E45" s="10" t="e">
        <f t="shared" si="1"/>
        <v>#VALUE!</v>
      </c>
      <c r="F45" s="1">
        <f t="shared" si="2"/>
        <v>0</v>
      </c>
      <c r="G45" s="1">
        <f t="shared" si="3"/>
        <v>2</v>
      </c>
    </row>
    <row r="46" spans="1:7" x14ac:dyDescent="0.2">
      <c r="A46" s="8">
        <v>45</v>
      </c>
      <c r="B46" s="9" t="str">
        <f>IF(A46&lt;=nn,Regression!M47,"")</f>
        <v/>
      </c>
      <c r="C46" s="9" t="str">
        <f>IF($A46&lt;=nn,Regression!N47,"")</f>
        <v/>
      </c>
      <c r="D46" s="10" t="e">
        <f t="shared" si="4"/>
        <v>#VALUE!</v>
      </c>
      <c r="E46" s="10" t="e">
        <f t="shared" si="1"/>
        <v>#VALUE!</v>
      </c>
      <c r="F46" s="1">
        <f t="shared" si="2"/>
        <v>0</v>
      </c>
      <c r="G46" s="1">
        <f t="shared" si="3"/>
        <v>2</v>
      </c>
    </row>
    <row r="47" spans="1:7" ht="15" x14ac:dyDescent="0.25">
      <c r="A47" s="11">
        <v>46</v>
      </c>
      <c r="B47" s="9" t="str">
        <f>IF(A47&lt;=nn,Regression!M48,"")</f>
        <v/>
      </c>
      <c r="C47" s="9" t="str">
        <f>IF($A47&lt;=nn,Regression!N48,"")</f>
        <v/>
      </c>
      <c r="D47" s="10" t="e">
        <f t="shared" si="4"/>
        <v>#VALUE!</v>
      </c>
      <c r="E47" s="10" t="e">
        <f t="shared" si="1"/>
        <v>#VALUE!</v>
      </c>
      <c r="F47" s="1">
        <f t="shared" si="2"/>
        <v>0</v>
      </c>
      <c r="G47" s="1">
        <f t="shared" si="3"/>
        <v>2</v>
      </c>
    </row>
    <row r="48" spans="1:7" x14ac:dyDescent="0.2">
      <c r="A48" s="8">
        <v>47</v>
      </c>
      <c r="B48" s="9" t="str">
        <f>IF(A48&lt;=nn,Regression!M49,"")</f>
        <v/>
      </c>
      <c r="C48" s="9" t="str">
        <f>IF($A48&lt;=nn,Regression!N49,"")</f>
        <v/>
      </c>
      <c r="D48" s="10" t="e">
        <f t="shared" si="4"/>
        <v>#VALUE!</v>
      </c>
      <c r="E48" s="10" t="e">
        <f t="shared" si="1"/>
        <v>#VALUE!</v>
      </c>
      <c r="F48" s="1">
        <f t="shared" si="2"/>
        <v>0</v>
      </c>
      <c r="G48" s="1">
        <f t="shared" si="3"/>
        <v>2</v>
      </c>
    </row>
    <row r="49" spans="1:7" ht="15" x14ac:dyDescent="0.25">
      <c r="A49" s="11">
        <v>48</v>
      </c>
      <c r="B49" s="9" t="str">
        <f>IF(A49&lt;=nn,Regression!M50,"")</f>
        <v/>
      </c>
      <c r="C49" s="9" t="str">
        <f>IF($A49&lt;=nn,Regression!N50,"")</f>
        <v/>
      </c>
      <c r="D49" s="10" t="e">
        <f t="shared" si="4"/>
        <v>#VALUE!</v>
      </c>
      <c r="E49" s="10" t="e">
        <f t="shared" si="1"/>
        <v>#VALUE!</v>
      </c>
      <c r="F49" s="1">
        <f t="shared" si="2"/>
        <v>0</v>
      </c>
      <c r="G49" s="1">
        <f t="shared" si="3"/>
        <v>2</v>
      </c>
    </row>
    <row r="50" spans="1:7" x14ac:dyDescent="0.2">
      <c r="A50" s="8">
        <v>49</v>
      </c>
      <c r="B50" s="9" t="str">
        <f>IF(A50&lt;=nn,Regression!M51,"")</f>
        <v/>
      </c>
      <c r="C50" s="9" t="str">
        <f>IF($A50&lt;=nn,Regression!N51,"")</f>
        <v/>
      </c>
      <c r="D50" s="10" t="e">
        <f t="shared" si="4"/>
        <v>#VALUE!</v>
      </c>
      <c r="E50" s="10" t="e">
        <f t="shared" si="1"/>
        <v>#VALUE!</v>
      </c>
      <c r="F50" s="1">
        <f t="shared" si="2"/>
        <v>0</v>
      </c>
      <c r="G50" s="1">
        <f t="shared" si="3"/>
        <v>2</v>
      </c>
    </row>
    <row r="51" spans="1:7" ht="15" x14ac:dyDescent="0.25">
      <c r="A51" s="11">
        <v>50</v>
      </c>
      <c r="B51" s="9" t="str">
        <f>IF(A51&lt;=nn,Regression!M52,"")</f>
        <v/>
      </c>
      <c r="C51" s="9" t="str">
        <f>IF($A51&lt;=nn,Regression!N52,"")</f>
        <v/>
      </c>
      <c r="D51" s="10" t="e">
        <f t="shared" si="4"/>
        <v>#VALUE!</v>
      </c>
      <c r="E51" s="10" t="e">
        <f t="shared" si="1"/>
        <v>#VALUE!</v>
      </c>
      <c r="F51" s="1">
        <f t="shared" si="2"/>
        <v>0</v>
      </c>
      <c r="G51" s="1">
        <f t="shared" si="3"/>
        <v>2</v>
      </c>
    </row>
    <row r="52" spans="1:7" x14ac:dyDescent="0.2">
      <c r="A52" s="1"/>
      <c r="B52" s="1"/>
      <c r="C52" s="1"/>
      <c r="D52" s="1"/>
      <c r="E52" s="1"/>
      <c r="F52" s="1"/>
    </row>
    <row r="53" spans="1:7" x14ac:dyDescent="0.2">
      <c r="A53" s="1"/>
      <c r="B53" s="12"/>
      <c r="C53" s="12"/>
      <c r="D53" s="12"/>
      <c r="E53" s="12"/>
      <c r="F53" s="12">
        <f>SUM(F2:F51)</f>
        <v>12</v>
      </c>
    </row>
    <row r="54" spans="1:7" x14ac:dyDescent="0.2">
      <c r="A54" s="1"/>
      <c r="B54" s="1"/>
      <c r="C54" s="1"/>
      <c r="D54" s="1"/>
      <c r="E54" s="1"/>
      <c r="F54" s="1" t="s">
        <v>10</v>
      </c>
    </row>
    <row r="55" spans="1:7" x14ac:dyDescent="0.2">
      <c r="A55" s="1"/>
      <c r="B55" s="1"/>
      <c r="C55" s="1"/>
      <c r="D55" s="1"/>
      <c r="E55" s="1"/>
      <c r="F55" s="1"/>
    </row>
    <row r="56" spans="1:7" x14ac:dyDescent="0.2">
      <c r="A56" s="1"/>
      <c r="B56" s="1"/>
      <c r="C56" s="1"/>
      <c r="D56" s="1"/>
      <c r="E56" s="1"/>
      <c r="F56" s="1"/>
    </row>
    <row r="57" spans="1:7" x14ac:dyDescent="0.2">
      <c r="A57" s="1"/>
      <c r="B57" s="1"/>
      <c r="C57" s="1"/>
      <c r="D57" s="1"/>
      <c r="E57" s="1"/>
      <c r="F57" s="1"/>
    </row>
    <row r="58" spans="1:7" x14ac:dyDescent="0.2">
      <c r="A58" s="1"/>
      <c r="B58" s="1"/>
      <c r="C58" s="1"/>
      <c r="D58" s="1"/>
      <c r="E58" s="1"/>
      <c r="F58" s="1"/>
    </row>
    <row r="59" spans="1:7" x14ac:dyDescent="0.2">
      <c r="A59" s="1"/>
      <c r="B59" s="1"/>
      <c r="C59" s="1"/>
      <c r="D59" s="1"/>
      <c r="E59" s="1"/>
      <c r="F59" s="1"/>
    </row>
    <row r="60" spans="1:7" x14ac:dyDescent="0.2">
      <c r="A60" s="1"/>
      <c r="B60" s="1"/>
      <c r="C60" s="1"/>
      <c r="D60" s="1"/>
      <c r="E60" s="1"/>
      <c r="F60" s="1"/>
    </row>
    <row r="61" spans="1:7" x14ac:dyDescent="0.2">
      <c r="A61" s="1"/>
      <c r="B61" s="1"/>
      <c r="C61" s="1"/>
      <c r="D61" s="1"/>
      <c r="E61" s="1"/>
      <c r="F61" s="1"/>
    </row>
    <row r="62" spans="1:7" x14ac:dyDescent="0.2">
      <c r="A62" s="1"/>
      <c r="B62" s="1"/>
      <c r="C62" s="1"/>
      <c r="D62" s="1"/>
      <c r="E62" s="1"/>
      <c r="F62" s="1"/>
    </row>
    <row r="63" spans="1:7" x14ac:dyDescent="0.2">
      <c r="A63" s="1"/>
      <c r="B63" s="1"/>
      <c r="C63" s="1"/>
      <c r="D63" s="1"/>
      <c r="E63" s="1"/>
      <c r="F63" s="1"/>
    </row>
    <row r="64" spans="1:7" x14ac:dyDescent="0.2">
      <c r="A64" s="1"/>
      <c r="B64" s="1"/>
      <c r="C64" s="1"/>
      <c r="D64" s="1"/>
      <c r="E64" s="1"/>
      <c r="F64" s="1"/>
    </row>
    <row r="65" spans="1:6" x14ac:dyDescent="0.2">
      <c r="A65" s="1"/>
      <c r="B65" s="1"/>
      <c r="C65" s="1"/>
      <c r="D65" s="1"/>
      <c r="E65" s="1"/>
      <c r="F65" s="1"/>
    </row>
    <row r="66" spans="1:6" x14ac:dyDescent="0.2">
      <c r="A66" s="1"/>
      <c r="B66" s="1"/>
      <c r="C66" s="1"/>
      <c r="D66" s="1"/>
      <c r="E66" s="1"/>
      <c r="F66" s="1"/>
    </row>
    <row r="67" spans="1:6" x14ac:dyDescent="0.2">
      <c r="A67" s="1"/>
      <c r="B67" s="1"/>
      <c r="C67" s="1"/>
      <c r="D67" s="1"/>
      <c r="E67" s="1"/>
      <c r="F67" s="1"/>
    </row>
    <row r="68" spans="1:6" x14ac:dyDescent="0.2">
      <c r="A68" s="1"/>
      <c r="B68" s="1"/>
      <c r="C68" s="1"/>
      <c r="D68" s="1"/>
      <c r="E68" s="1"/>
      <c r="F68" s="1"/>
    </row>
    <row r="69" spans="1:6" x14ac:dyDescent="0.2">
      <c r="A69" s="1"/>
      <c r="B69" s="1"/>
      <c r="C69" s="1"/>
      <c r="D69" s="1"/>
      <c r="E69" s="1"/>
      <c r="F69" s="1"/>
    </row>
    <row r="70" spans="1:6" x14ac:dyDescent="0.2">
      <c r="A70" s="1"/>
      <c r="B70" s="1"/>
      <c r="C70" s="1"/>
      <c r="D70" s="1"/>
      <c r="E70" s="1"/>
      <c r="F70" s="1"/>
    </row>
    <row r="71" spans="1:6" x14ac:dyDescent="0.2">
      <c r="A71" s="1"/>
      <c r="B71" s="1"/>
      <c r="C71" s="1"/>
      <c r="D71" s="1"/>
      <c r="E71" s="1"/>
      <c r="F71" s="1"/>
    </row>
    <row r="72" spans="1:6" x14ac:dyDescent="0.2">
      <c r="A72" s="1"/>
      <c r="B72" s="1"/>
      <c r="C72" s="1"/>
      <c r="D72" s="1"/>
      <c r="E72" s="1"/>
      <c r="F72" s="1"/>
    </row>
    <row r="73" spans="1:6" x14ac:dyDescent="0.2">
      <c r="A73" s="1"/>
      <c r="B73" s="1"/>
      <c r="C73" s="1"/>
      <c r="D73" s="1"/>
      <c r="E73" s="1"/>
      <c r="F73" s="1"/>
    </row>
    <row r="74" spans="1:6" x14ac:dyDescent="0.2">
      <c r="A74" s="1"/>
      <c r="B74" s="1"/>
      <c r="C74" s="1"/>
      <c r="D74" s="1"/>
      <c r="E74" s="1"/>
      <c r="F74" s="1"/>
    </row>
    <row r="75" spans="1:6" x14ac:dyDescent="0.2">
      <c r="A75" s="1"/>
      <c r="B75" s="1"/>
      <c r="C75" s="1"/>
      <c r="D75" s="1"/>
      <c r="E75" s="1"/>
      <c r="F75" s="1"/>
    </row>
    <row r="76" spans="1:6" x14ac:dyDescent="0.2">
      <c r="A76" s="1"/>
      <c r="B76" s="1"/>
      <c r="C76" s="1"/>
      <c r="D76" s="1"/>
      <c r="E76" s="1"/>
      <c r="F76" s="1"/>
    </row>
    <row r="77" spans="1:6" x14ac:dyDescent="0.2">
      <c r="A77" s="1"/>
      <c r="B77" s="1"/>
      <c r="C77" s="1"/>
      <c r="D77" s="1"/>
      <c r="E77" s="1"/>
      <c r="F77" s="1"/>
    </row>
    <row r="78" spans="1:6" x14ac:dyDescent="0.2">
      <c r="A78" s="1"/>
      <c r="B78" s="1"/>
      <c r="C78" s="1"/>
      <c r="D78" s="1"/>
      <c r="E78" s="1"/>
      <c r="F78" s="1"/>
    </row>
    <row r="79" spans="1:6" x14ac:dyDescent="0.2">
      <c r="A79" s="1"/>
      <c r="B79" s="1"/>
      <c r="C79" s="1"/>
      <c r="D79" s="1"/>
      <c r="E79" s="1"/>
      <c r="F79" s="1"/>
    </row>
    <row r="80" spans="1:6" x14ac:dyDescent="0.2">
      <c r="A80" s="1"/>
      <c r="B80" s="1"/>
      <c r="C80" s="1"/>
      <c r="D80" s="1"/>
      <c r="E80" s="1"/>
      <c r="F80" s="1"/>
    </row>
    <row r="81" spans="1:6" x14ac:dyDescent="0.2">
      <c r="A81" s="1"/>
      <c r="B81" s="1"/>
      <c r="C81" s="1"/>
      <c r="D81" s="1"/>
      <c r="E81" s="1"/>
      <c r="F81" s="1"/>
    </row>
    <row r="82" spans="1:6" x14ac:dyDescent="0.2">
      <c r="A82" s="1"/>
      <c r="B82" s="1"/>
      <c r="C82" s="1"/>
      <c r="D82" s="1"/>
      <c r="E82" s="1"/>
      <c r="F82" s="1"/>
    </row>
  </sheetData>
  <sheetProtection sheet="1" objects="1" scenarios="1" selectLockedCells="1" selectUnlockedCells="1"/>
  <phoneticPr fontId="0" type="noConversion"/>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9</vt:i4>
      </vt:variant>
    </vt:vector>
  </HeadingPairs>
  <TitlesOfParts>
    <vt:vector size="11" baseType="lpstr">
      <vt:lpstr>Regression</vt:lpstr>
      <vt:lpstr>Sheet2</vt:lpstr>
      <vt:lpstr>a</vt:lpstr>
      <vt:lpstr>b</vt:lpstr>
      <vt:lpstr>nn</vt:lpstr>
      <vt:lpstr>sss</vt:lpstr>
      <vt:lpstr>x</vt:lpstr>
      <vt:lpstr>x0</vt:lpstr>
      <vt:lpstr>y</vt:lpstr>
      <vt:lpstr>y0</vt:lpstr>
      <vt:lpstr>yybar</vt:lpstr>
    </vt:vector>
  </TitlesOfParts>
  <Company>SUNY@Farmingdale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Math</dc:creator>
  <cp:lastModifiedBy>Carol Baxter</cp:lastModifiedBy>
  <cp:lastPrinted>2007-06-01T00:27:46Z</cp:lastPrinted>
  <dcterms:created xsi:type="dcterms:W3CDTF">1999-03-02T18:50:17Z</dcterms:created>
  <dcterms:modified xsi:type="dcterms:W3CDTF">2015-07-02T17:49:04Z</dcterms:modified>
</cp:coreProperties>
</file>